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ki 31\Desktop\OŠ FRANKA LISICE\FINANCIJSKI IZVJEŠTAJI GODIŠNJI\GFI 2025\OSTVARENJE FP 2025\"/>
    </mc:Choice>
  </mc:AlternateContent>
  <bookViews>
    <workbookView xWindow="0" yWindow="0" windowWidth="28800" windowHeight="12330" activeTab="5"/>
  </bookViews>
  <sheets>
    <sheet name="OPĆI DIO" sheetId="2" r:id="rId1"/>
    <sheet name="Opći-Račun prihoda i rashoda" sheetId="5" r:id="rId2"/>
    <sheet name="Račun prihoda i rashoda" sheetId="1" r:id="rId3"/>
    <sheet name="PiR - prema izvoru " sheetId="3" r:id="rId4"/>
    <sheet name="PiR - Funkcijska klasifikacija" sheetId="6" r:id="rId5"/>
    <sheet name="Programska klasifikacija" sheetId="4" r:id="rId6"/>
  </sheets>
  <definedNames>
    <definedName name="_xlnm.Print_Area" localSheetId="0">'OPĆI DIO'!$A$1:$E$42</definedName>
    <definedName name="_xlnm.Print_Area" localSheetId="2">'Račun prihoda i rashoda'!$A$1:$H$105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G77" i="1" l="1"/>
  <c r="E95" i="1"/>
  <c r="E20" i="1"/>
  <c r="E123" i="4"/>
  <c r="E119" i="4"/>
  <c r="D88" i="4"/>
  <c r="C88" i="4"/>
  <c r="D113" i="4"/>
  <c r="C113" i="4"/>
  <c r="C34" i="4"/>
  <c r="C26" i="4"/>
  <c r="D132" i="4" l="1"/>
  <c r="D131" i="4" s="1"/>
  <c r="C132" i="4"/>
  <c r="C131" i="4" s="1"/>
  <c r="E134" i="4"/>
  <c r="E133" i="4"/>
  <c r="E114" i="4"/>
  <c r="D99" i="4"/>
  <c r="C99" i="4"/>
  <c r="D102" i="4"/>
  <c r="C102" i="4"/>
  <c r="E89" i="4"/>
  <c r="E90" i="4"/>
  <c r="C91" i="4"/>
  <c r="D91" i="4"/>
  <c r="D80" i="4"/>
  <c r="C80" i="4"/>
  <c r="E81" i="4"/>
  <c r="E55" i="4"/>
  <c r="D54" i="4"/>
  <c r="C54" i="4"/>
  <c r="C130" i="4" l="1"/>
  <c r="D130" i="4"/>
  <c r="E132" i="4"/>
  <c r="E91" i="4"/>
  <c r="E88" i="4"/>
  <c r="E80" i="4"/>
  <c r="E54" i="4"/>
  <c r="E37" i="4"/>
  <c r="C20" i="6"/>
  <c r="C17" i="6"/>
  <c r="C18" i="6" s="1"/>
  <c r="C19" i="6" s="1"/>
  <c r="C16" i="6"/>
  <c r="C44" i="3"/>
  <c r="C27" i="3"/>
  <c r="F95" i="1"/>
  <c r="F94" i="1" s="1"/>
  <c r="H100" i="1"/>
  <c r="E51" i="1"/>
  <c r="F51" i="1"/>
  <c r="F20" i="1"/>
  <c r="E23" i="1"/>
  <c r="F23" i="1"/>
  <c r="E30" i="5"/>
  <c r="E31" i="2"/>
  <c r="D102" i="1"/>
  <c r="D101" i="1" s="1"/>
  <c r="D98" i="1"/>
  <c r="D96" i="1"/>
  <c r="D91" i="1"/>
  <c r="D90" i="1" s="1"/>
  <c r="D88" i="1"/>
  <c r="D87" i="1" s="1"/>
  <c r="D84" i="1"/>
  <c r="D83" i="1"/>
  <c r="D75" i="1"/>
  <c r="D65" i="1"/>
  <c r="D58" i="1"/>
  <c r="D54" i="1"/>
  <c r="D53" i="1" s="1"/>
  <c r="D51" i="1"/>
  <c r="D48" i="1"/>
  <c r="D47" i="1" s="1"/>
  <c r="D35" i="1"/>
  <c r="D34" i="1" s="1"/>
  <c r="D32" i="1"/>
  <c r="D30" i="1"/>
  <c r="D29" i="1"/>
  <c r="D27" i="1"/>
  <c r="D26" i="1" s="1"/>
  <c r="D23" i="1"/>
  <c r="D20" i="1"/>
  <c r="D19" i="1"/>
  <c r="C49" i="5"/>
  <c r="C38" i="5"/>
  <c r="C37" i="5" s="1"/>
  <c r="C31" i="5"/>
  <c r="C25" i="5"/>
  <c r="C22" i="5"/>
  <c r="C20" i="5"/>
  <c r="C17" i="5"/>
  <c r="E21" i="2"/>
  <c r="E24" i="2" s="1"/>
  <c r="D21" i="2"/>
  <c r="E18" i="2"/>
  <c r="D18" i="2"/>
  <c r="D24" i="2" l="1"/>
  <c r="E130" i="4"/>
  <c r="E131" i="4" s="1"/>
  <c r="D18" i="1"/>
  <c r="D95" i="1"/>
  <c r="D94" i="1" s="1"/>
  <c r="D46" i="1"/>
  <c r="D17" i="1"/>
  <c r="C16" i="5"/>
  <c r="C15" i="5" s="1"/>
  <c r="C32" i="2"/>
  <c r="D45" i="1" l="1"/>
  <c r="G21" i="6"/>
  <c r="G22" i="6"/>
  <c r="F21" i="6"/>
  <c r="F22" i="6"/>
  <c r="G36" i="3"/>
  <c r="G37" i="3"/>
  <c r="G38" i="3"/>
  <c r="G39" i="3"/>
  <c r="G40" i="3"/>
  <c r="G41" i="3"/>
  <c r="G42" i="3"/>
  <c r="G43" i="3"/>
  <c r="G35" i="3"/>
  <c r="F36" i="3"/>
  <c r="F37" i="3"/>
  <c r="F39" i="3"/>
  <c r="F40" i="3"/>
  <c r="F41" i="3"/>
  <c r="F42" i="3"/>
  <c r="F43" i="3"/>
  <c r="F35" i="3"/>
  <c r="G19" i="3"/>
  <c r="G20" i="3"/>
  <c r="G21" i="3"/>
  <c r="G22" i="3"/>
  <c r="G23" i="3"/>
  <c r="G24" i="3"/>
  <c r="G25" i="3"/>
  <c r="G26" i="3"/>
  <c r="G18" i="3"/>
  <c r="F19" i="3"/>
  <c r="F20" i="3"/>
  <c r="F21" i="3"/>
  <c r="F22" i="3"/>
  <c r="F23" i="3"/>
  <c r="F24" i="3"/>
  <c r="F25" i="3"/>
  <c r="F26" i="3"/>
  <c r="F18" i="3"/>
  <c r="H49" i="1"/>
  <c r="H50" i="1"/>
  <c r="H52" i="1"/>
  <c r="H55" i="1"/>
  <c r="H56" i="1"/>
  <c r="H57" i="1"/>
  <c r="H59" i="1"/>
  <c r="H60" i="1"/>
  <c r="H61" i="1"/>
  <c r="H62" i="1"/>
  <c r="H63" i="1"/>
  <c r="H64" i="1"/>
  <c r="H66" i="1"/>
  <c r="H67" i="1"/>
  <c r="H69" i="1"/>
  <c r="H70" i="1"/>
  <c r="H71" i="1"/>
  <c r="H72" i="1"/>
  <c r="H73" i="1"/>
  <c r="H77" i="1"/>
  <c r="H78" i="1"/>
  <c r="H79" i="1"/>
  <c r="H80" i="1"/>
  <c r="H81" i="1"/>
  <c r="H82" i="1"/>
  <c r="H85" i="1"/>
  <c r="H86" i="1"/>
  <c r="H92" i="1"/>
  <c r="G49" i="1"/>
  <c r="G50" i="1"/>
  <c r="G52" i="1"/>
  <c r="G55" i="1"/>
  <c r="G56" i="1"/>
  <c r="G59" i="1"/>
  <c r="G60" i="1"/>
  <c r="G61" i="1"/>
  <c r="G62" i="1"/>
  <c r="G63" i="1"/>
  <c r="G64" i="1"/>
  <c r="G66" i="1"/>
  <c r="G67" i="1"/>
  <c r="G69" i="1"/>
  <c r="G70" i="1"/>
  <c r="G71" i="1"/>
  <c r="G72" i="1"/>
  <c r="G73" i="1"/>
  <c r="G78" i="1"/>
  <c r="G79" i="1"/>
  <c r="G80" i="1"/>
  <c r="G81" i="1"/>
  <c r="G82" i="1"/>
  <c r="G85" i="1"/>
  <c r="G86" i="1"/>
  <c r="G92" i="1"/>
  <c r="H20" i="1"/>
  <c r="H21" i="1"/>
  <c r="H23" i="1"/>
  <c r="H24" i="1"/>
  <c r="H25" i="1"/>
  <c r="H28" i="1"/>
  <c r="H31" i="1"/>
  <c r="H36" i="1"/>
  <c r="G21" i="1"/>
  <c r="G22" i="1"/>
  <c r="G23" i="1"/>
  <c r="G24" i="1"/>
  <c r="G25" i="1"/>
  <c r="G28" i="1"/>
  <c r="G31" i="1"/>
  <c r="G36" i="1"/>
  <c r="G39" i="5"/>
  <c r="G40" i="5"/>
  <c r="G41" i="5"/>
  <c r="G42" i="5"/>
  <c r="G43" i="5"/>
  <c r="G44" i="5"/>
  <c r="G45" i="5"/>
  <c r="G46" i="5"/>
  <c r="G48" i="5"/>
  <c r="G50" i="5"/>
  <c r="G51" i="5"/>
  <c r="G53" i="5"/>
  <c r="F39" i="5"/>
  <c r="F40" i="5"/>
  <c r="F41" i="5"/>
  <c r="F42" i="5"/>
  <c r="F43" i="5"/>
  <c r="F44" i="5"/>
  <c r="F45" i="5"/>
  <c r="F46" i="5"/>
  <c r="F48" i="5"/>
  <c r="F50" i="5"/>
  <c r="F51" i="5"/>
  <c r="G18" i="5"/>
  <c r="G19" i="5"/>
  <c r="G21" i="5"/>
  <c r="G23" i="5"/>
  <c r="G26" i="5"/>
  <c r="G27" i="5"/>
  <c r="G29" i="5"/>
  <c r="G30" i="5"/>
  <c r="F18" i="5"/>
  <c r="F19" i="5"/>
  <c r="F21" i="5"/>
  <c r="F23" i="5"/>
  <c r="F26" i="5"/>
  <c r="F27" i="5"/>
  <c r="F29" i="5"/>
  <c r="D56" i="4" l="1"/>
  <c r="D34" i="4"/>
  <c r="C46" i="4"/>
  <c r="F65" i="1" l="1"/>
  <c r="E65" i="1"/>
  <c r="D25" i="5"/>
  <c r="E25" i="5"/>
  <c r="D22" i="5"/>
  <c r="E22" i="5"/>
  <c r="D20" i="5"/>
  <c r="D17" i="5"/>
  <c r="E17" i="5"/>
  <c r="H65" i="1" l="1"/>
  <c r="G65" i="1"/>
  <c r="G51" i="1"/>
  <c r="G25" i="5"/>
  <c r="F25" i="5"/>
  <c r="F22" i="5"/>
  <c r="G22" i="5"/>
  <c r="D16" i="5"/>
  <c r="G17" i="5"/>
  <c r="F17" i="5"/>
  <c r="E20" i="5" l="1"/>
  <c r="E16" i="5" l="1"/>
  <c r="F16" i="5" s="1"/>
  <c r="F20" i="5"/>
  <c r="G20" i="5"/>
  <c r="E155" i="4"/>
  <c r="D154" i="4"/>
  <c r="D153" i="4" s="1"/>
  <c r="C154" i="4"/>
  <c r="C153" i="4" s="1"/>
  <c r="D138" i="4"/>
  <c r="E149" i="4"/>
  <c r="D148" i="4"/>
  <c r="D147" i="4" s="1"/>
  <c r="C148" i="4"/>
  <c r="C147" i="4" s="1"/>
  <c r="D140" i="4"/>
  <c r="C140" i="4"/>
  <c r="D128" i="4"/>
  <c r="C128" i="4"/>
  <c r="G16" i="5" l="1"/>
  <c r="E154" i="4"/>
  <c r="E153" i="4"/>
  <c r="E147" i="4"/>
  <c r="E148" i="4"/>
  <c r="E103" i="4"/>
  <c r="E79" i="4"/>
  <c r="D78" i="4"/>
  <c r="D77" i="4" s="1"/>
  <c r="C78" i="4"/>
  <c r="C76" i="4" s="1"/>
  <c r="E41" i="4"/>
  <c r="D26" i="4"/>
  <c r="E33" i="4"/>
  <c r="E25" i="4"/>
  <c r="D23" i="4"/>
  <c r="C23" i="4"/>
  <c r="E44" i="3"/>
  <c r="F44" i="3" l="1"/>
  <c r="D76" i="4"/>
  <c r="E76" i="4" s="1"/>
  <c r="E77" i="4" s="1"/>
  <c r="E78" i="4"/>
  <c r="C77" i="4"/>
  <c r="E27" i="3"/>
  <c r="D27" i="3"/>
  <c r="D44" i="3"/>
  <c r="G44" i="3" s="1"/>
  <c r="D38" i="5"/>
  <c r="E38" i="5"/>
  <c r="D49" i="5"/>
  <c r="E49" i="5"/>
  <c r="D15" i="5"/>
  <c r="F27" i="3" l="1"/>
  <c r="G27" i="3"/>
  <c r="G38" i="5"/>
  <c r="F38" i="5"/>
  <c r="F49" i="5"/>
  <c r="G49" i="5"/>
  <c r="E37" i="5"/>
  <c r="D37" i="5"/>
  <c r="E15" i="5"/>
  <c r="D20" i="6"/>
  <c r="G37" i="5" l="1"/>
  <c r="F37" i="5"/>
  <c r="G15" i="5"/>
  <c r="F15" i="5"/>
  <c r="E20" i="6"/>
  <c r="F20" i="6" l="1"/>
  <c r="G20" i="6"/>
  <c r="E16" i="6"/>
  <c r="D16" i="6"/>
  <c r="D17" i="6" s="1"/>
  <c r="D18" i="6" s="1"/>
  <c r="D19" i="6" s="1"/>
  <c r="F16" i="6" l="1"/>
  <c r="G16" i="6"/>
  <c r="E17" i="6"/>
  <c r="F17" i="6" l="1"/>
  <c r="G17" i="6"/>
  <c r="E18" i="6"/>
  <c r="G18" i="6" l="1"/>
  <c r="F18" i="6"/>
  <c r="E19" i="6"/>
  <c r="F19" i="6" l="1"/>
  <c r="G19" i="6"/>
  <c r="H97" i="1"/>
  <c r="H99" i="1"/>
  <c r="H103" i="1"/>
  <c r="H51" i="1" l="1"/>
  <c r="E101" i="4"/>
  <c r="E108" i="4"/>
  <c r="E109" i="4"/>
  <c r="E111" i="4"/>
  <c r="E86" i="4"/>
  <c r="E87" i="4"/>
  <c r="E92" i="4"/>
  <c r="E94" i="4"/>
  <c r="E97" i="4"/>
  <c r="E105" i="4"/>
  <c r="E115" i="4"/>
  <c r="E117" i="4"/>
  <c r="E121" i="4"/>
  <c r="E125" i="4"/>
  <c r="E129" i="4"/>
  <c r="E139" i="4"/>
  <c r="E143" i="4"/>
  <c r="E152" i="4"/>
  <c r="D116" i="4"/>
  <c r="D112" i="4" s="1"/>
  <c r="C116" i="4"/>
  <c r="C112" i="4" s="1"/>
  <c r="D96" i="4"/>
  <c r="D95" i="4" s="1"/>
  <c r="C96" i="4"/>
  <c r="C95" i="4" s="1"/>
  <c r="E95" i="4" l="1"/>
  <c r="E116" i="4"/>
  <c r="E96" i="4"/>
  <c r="C127" i="4"/>
  <c r="C126" i="4" s="1"/>
  <c r="D124" i="4"/>
  <c r="C124" i="4"/>
  <c r="C123" i="4" s="1"/>
  <c r="C122" i="4" s="1"/>
  <c r="D142" i="4"/>
  <c r="D137" i="4" s="1"/>
  <c r="C142" i="4"/>
  <c r="C138" i="4"/>
  <c r="D110" i="4"/>
  <c r="D107" i="4"/>
  <c r="C107" i="4"/>
  <c r="D104" i="4"/>
  <c r="C104" i="4"/>
  <c r="C98" i="4" s="1"/>
  <c r="D93" i="4"/>
  <c r="C93" i="4"/>
  <c r="D84" i="4"/>
  <c r="C84" i="4"/>
  <c r="E48" i="4"/>
  <c r="E39" i="4"/>
  <c r="E91" i="1"/>
  <c r="E90" i="1" s="1"/>
  <c r="F91" i="1"/>
  <c r="E96" i="1"/>
  <c r="F96" i="1"/>
  <c r="H96" i="1" s="1"/>
  <c r="E102" i="1"/>
  <c r="E101" i="1" s="1"/>
  <c r="F102" i="1"/>
  <c r="F101" i="1" s="1"/>
  <c r="E98" i="1"/>
  <c r="F98" i="1"/>
  <c r="E88" i="1"/>
  <c r="E87" i="1" s="1"/>
  <c r="F88" i="1"/>
  <c r="E84" i="1"/>
  <c r="E83" i="1" s="1"/>
  <c r="F84" i="1"/>
  <c r="F75" i="1"/>
  <c r="E75" i="1"/>
  <c r="E54" i="1"/>
  <c r="F54" i="1"/>
  <c r="E58" i="1"/>
  <c r="F58" i="1"/>
  <c r="E47" i="1"/>
  <c r="F48" i="1"/>
  <c r="E32" i="1"/>
  <c r="F32" i="1"/>
  <c r="E35" i="1"/>
  <c r="E34" i="1" s="1"/>
  <c r="F35" i="1"/>
  <c r="E30" i="1"/>
  <c r="F30" i="1"/>
  <c r="E26" i="1"/>
  <c r="F27" i="1"/>
  <c r="E19" i="1"/>
  <c r="C18" i="2"/>
  <c r="C21" i="2"/>
  <c r="C83" i="4" l="1"/>
  <c r="D83" i="4"/>
  <c r="D98" i="4"/>
  <c r="G54" i="1"/>
  <c r="H54" i="1"/>
  <c r="H84" i="1"/>
  <c r="G84" i="1"/>
  <c r="G75" i="1"/>
  <c r="H75" i="1"/>
  <c r="H58" i="1"/>
  <c r="G58" i="1"/>
  <c r="H101" i="1"/>
  <c r="F90" i="1"/>
  <c r="H91" i="1"/>
  <c r="G91" i="1"/>
  <c r="H48" i="1"/>
  <c r="G48" i="1"/>
  <c r="H35" i="1"/>
  <c r="G35" i="1"/>
  <c r="H30" i="1"/>
  <c r="G30" i="1"/>
  <c r="G27" i="1"/>
  <c r="H27" i="1"/>
  <c r="D106" i="4"/>
  <c r="E94" i="1"/>
  <c r="C137" i="4"/>
  <c r="H98" i="1"/>
  <c r="F26" i="1"/>
  <c r="F34" i="1"/>
  <c r="H102" i="1"/>
  <c r="F47" i="1"/>
  <c r="F83" i="1"/>
  <c r="E107" i="4"/>
  <c r="E84" i="4"/>
  <c r="E104" i="4"/>
  <c r="E142" i="4"/>
  <c r="E93" i="4"/>
  <c r="E99" i="4"/>
  <c r="D123" i="4"/>
  <c r="D122" i="4" s="1"/>
  <c r="E122" i="4" s="1"/>
  <c r="E124" i="4"/>
  <c r="E138" i="4"/>
  <c r="D127" i="4"/>
  <c r="E128" i="4"/>
  <c r="F19" i="1"/>
  <c r="F87" i="1"/>
  <c r="F53" i="1"/>
  <c r="E53" i="1"/>
  <c r="E46" i="1" s="1"/>
  <c r="F29" i="1"/>
  <c r="E29" i="1"/>
  <c r="E18" i="1" s="1"/>
  <c r="C24" i="2"/>
  <c r="E24" i="4"/>
  <c r="E27" i="4"/>
  <c r="E29" i="4"/>
  <c r="E30" i="4"/>
  <c r="E31" i="4"/>
  <c r="E35" i="4"/>
  <c r="E36" i="4"/>
  <c r="E38" i="4"/>
  <c r="E40" i="4"/>
  <c r="E42" i="4"/>
  <c r="E44" i="4"/>
  <c r="E47" i="4"/>
  <c r="E49" i="4"/>
  <c r="E50" i="4"/>
  <c r="E52" i="4"/>
  <c r="E53" i="4"/>
  <c r="E57" i="4"/>
  <c r="E58" i="4"/>
  <c r="E62" i="4"/>
  <c r="E64" i="4"/>
  <c r="E66" i="4"/>
  <c r="E68" i="4"/>
  <c r="E70" i="4"/>
  <c r="E75" i="4"/>
  <c r="D151" i="4"/>
  <c r="D150" i="4" s="1"/>
  <c r="C151" i="4"/>
  <c r="C150" i="4" s="1"/>
  <c r="D145" i="4"/>
  <c r="D144" i="4" s="1"/>
  <c r="D136" i="4" s="1"/>
  <c r="C145" i="4"/>
  <c r="C144" i="4" s="1"/>
  <c r="C136" i="4" s="1"/>
  <c r="D120" i="4"/>
  <c r="D119" i="4" s="1"/>
  <c r="C120" i="4"/>
  <c r="C110" i="4"/>
  <c r="C106" i="4" s="1"/>
  <c r="E45" i="1" l="1"/>
  <c r="H45" i="1" s="1"/>
  <c r="C82" i="4"/>
  <c r="H53" i="1"/>
  <c r="G53" i="1"/>
  <c r="H83" i="1"/>
  <c r="G83" i="1"/>
  <c r="H95" i="1"/>
  <c r="H90" i="1"/>
  <c r="G90" i="1"/>
  <c r="G47" i="1"/>
  <c r="H47" i="1"/>
  <c r="H34" i="1"/>
  <c r="G34" i="1"/>
  <c r="G29" i="1"/>
  <c r="H29" i="1"/>
  <c r="G26" i="1"/>
  <c r="H26" i="1"/>
  <c r="H19" i="1"/>
  <c r="G19" i="1"/>
  <c r="C118" i="4"/>
  <c r="C119" i="4"/>
  <c r="D126" i="4"/>
  <c r="E126" i="4" s="1"/>
  <c r="E127" i="4"/>
  <c r="F17" i="1"/>
  <c r="E17" i="1"/>
  <c r="F46" i="1"/>
  <c r="F18" i="1"/>
  <c r="G95" i="1"/>
  <c r="E106" i="4"/>
  <c r="E110" i="4"/>
  <c r="E144" i="4"/>
  <c r="E102" i="4"/>
  <c r="D118" i="4"/>
  <c r="E120" i="4"/>
  <c r="E150" i="4"/>
  <c r="E151" i="4"/>
  <c r="D74" i="4"/>
  <c r="C74" i="4"/>
  <c r="D46" i="4"/>
  <c r="D51" i="4"/>
  <c r="C51" i="4"/>
  <c r="C20" i="4" s="1"/>
  <c r="C56" i="4"/>
  <c r="D69" i="4"/>
  <c r="C69" i="4"/>
  <c r="D67" i="4"/>
  <c r="C67" i="4"/>
  <c r="D65" i="4"/>
  <c r="C65" i="4"/>
  <c r="D63" i="4"/>
  <c r="C63" i="4"/>
  <c r="D61" i="4"/>
  <c r="C61" i="4"/>
  <c r="D20" i="4" l="1"/>
  <c r="D59" i="4"/>
  <c r="H94" i="1"/>
  <c r="G94" i="1"/>
  <c r="H46" i="1"/>
  <c r="G46" i="1"/>
  <c r="H17" i="1"/>
  <c r="G17" i="1"/>
  <c r="H18" i="1"/>
  <c r="G18" i="1"/>
  <c r="E118" i="4"/>
  <c r="E83" i="4"/>
  <c r="F45" i="1"/>
  <c r="E113" i="4"/>
  <c r="D82" i="4"/>
  <c r="E98" i="4"/>
  <c r="C72" i="4"/>
  <c r="C73" i="4"/>
  <c r="D72" i="4"/>
  <c r="D71" i="4" s="1"/>
  <c r="D73" i="4"/>
  <c r="E34" i="4"/>
  <c r="E63" i="4"/>
  <c r="E67" i="4"/>
  <c r="E56" i="4"/>
  <c r="E46" i="4"/>
  <c r="E74" i="4"/>
  <c r="E23" i="4"/>
  <c r="E26" i="4"/>
  <c r="E61" i="4"/>
  <c r="E65" i="4"/>
  <c r="E69" i="4"/>
  <c r="E51" i="4"/>
  <c r="C59" i="4"/>
  <c r="C60" i="4" s="1"/>
  <c r="C156" i="4" l="1"/>
  <c r="C71" i="4"/>
  <c r="E71" i="4" s="1"/>
  <c r="D156" i="4"/>
  <c r="D60" i="4"/>
  <c r="E60" i="4" s="1"/>
  <c r="G45" i="1"/>
  <c r="E136" i="4"/>
  <c r="E137" i="4" s="1"/>
  <c r="E82" i="4"/>
  <c r="E112" i="4"/>
  <c r="E72" i="4"/>
  <c r="E73" i="4" s="1"/>
  <c r="E20" i="4"/>
  <c r="E59" i="4"/>
  <c r="E156" i="4" l="1"/>
</calcChain>
</file>

<file path=xl/sharedStrings.xml><?xml version="1.0" encoding="utf-8"?>
<sst xmlns="http://schemas.openxmlformats.org/spreadsheetml/2006/main" count="427" uniqueCount="266">
  <si>
    <t>PRIHODI I PRIMICI</t>
  </si>
  <si>
    <t>Prihodi od pruženih usluga</t>
  </si>
  <si>
    <t>Prihod iz nadležnog proračuna za financiranje rashoda poslovanja (županijskog proračuna)</t>
  </si>
  <si>
    <t>RASHODI I IZDACI</t>
  </si>
  <si>
    <t>Plaće zaposlenih</t>
  </si>
  <si>
    <t>Ostali rashodi za zaposlene</t>
  </si>
  <si>
    <t>Doprinosi na plaće</t>
  </si>
  <si>
    <t>Naknada troškova  zaposlenima</t>
  </si>
  <si>
    <t>Rashodi za materijal i energiju</t>
  </si>
  <si>
    <t>Rashodi za usluge</t>
  </si>
  <si>
    <t>Financijski rashodi</t>
  </si>
  <si>
    <t>Knjige, umjetnička djela i ost.</t>
  </si>
  <si>
    <t xml:space="preserve">OSNOVNA ŠKOLA FRANKA LISICE </t>
  </si>
  <si>
    <t>Tekući prijenosi između proračunskih korisnika temeljem prijenosa EU sredstava</t>
  </si>
  <si>
    <t>Prihod iz nadležnog proračuna za financiranje rashoda za nabavu nef.imovine (županijskog proračuna)</t>
  </si>
  <si>
    <t>Ostale naknade iz proračuna u naravi</t>
  </si>
  <si>
    <t>Tekuće donacije od neprofitnih organizacija</t>
  </si>
  <si>
    <t>Sažetak Račun prihoda i rashoda i Računa financiranja</t>
  </si>
  <si>
    <t>PRIHODI/RASHODI TEKUĆA GODINA</t>
  </si>
  <si>
    <t>PRIIHODI UKUPNO</t>
  </si>
  <si>
    <t>PRIHODI POSLOVANJA</t>
  </si>
  <si>
    <t>RASHODI UKUPNO</t>
  </si>
  <si>
    <t>RASHODI POSLOVANJA</t>
  </si>
  <si>
    <t>RASHODI ZA NEFINANCIJSKU IMOVINU</t>
  </si>
  <si>
    <t>RAZLIKA - VIŠAK / MANJAK</t>
  </si>
  <si>
    <t>VIŠKOVI/MANJKOVI</t>
  </si>
  <si>
    <t>UKUPAN DONOS VIŠKA/MANJKA IZ PRETHODNE(IH) GODINA</t>
  </si>
  <si>
    <t>VIŠAK IZ PRETHODNE(IH)GODINE KOJI ĆE SE RASPOREDITI</t>
  </si>
  <si>
    <t>RAČUN FINANCIRANJA</t>
  </si>
  <si>
    <t>PRIMICI OD FINANCIJSKE IMOVINE I ZADUŽIVANJA</t>
  </si>
  <si>
    <t>IZDACI ZA FINANCIJSKU IMOVINU I OTPLATE ZAJMOVA</t>
  </si>
  <si>
    <t>NETO FINANCIRANJE</t>
  </si>
  <si>
    <t>VIŠAK/MANJAK + NETO FINANCIRANJE</t>
  </si>
  <si>
    <t>Prihodi i primici po ekonomskoj klasifikaciji</t>
  </si>
  <si>
    <t>Račun prihoda / primitka</t>
  </si>
  <si>
    <t>Naziv računa</t>
  </si>
  <si>
    <t>Tekuće pomoći proračunskim korisnicima iz proračuna koji im nije nadležan</t>
  </si>
  <si>
    <t>Kapitalne pomoći proračunskim korisnicima iz proračuna koji im nije nadležan</t>
  </si>
  <si>
    <t>Pomoći proračunskim korisnicima iz proračuna koji im nije nadležan</t>
  </si>
  <si>
    <t>Pomoći iz inozemstva i od subjekata unutar općeg proračuna</t>
  </si>
  <si>
    <t>Prijenosi između proračunskih korisnika istog proračuna</t>
  </si>
  <si>
    <t>Tekući prijenosi između proračunskih korisnika istog proračuna</t>
  </si>
  <si>
    <t>Prihodi po posebnim propisima</t>
  </si>
  <si>
    <t>Ostali nespomenuti prihodi</t>
  </si>
  <si>
    <t>Prihodi od upravnih i admin.pristojbi,pristojbi po posebnim propisima i naknada</t>
  </si>
  <si>
    <t>Prihodi od prodaje proizvoda i robe te pruženih usluga</t>
  </si>
  <si>
    <t>Prihodi od prodaje proizvoda i robe te pruženih usluga i prihodi od donacija te povrati po protestiranim jamstvima</t>
  </si>
  <si>
    <t>Donacije od pravnih i fizičkih osoba izvan općeg proračuna</t>
  </si>
  <si>
    <t>Prihodi iz nadležnog proračuna i od HZZO-a temeljem ugovornih obveza</t>
  </si>
  <si>
    <t>Prihodi iz nadležnog poračuna za financiranje redovne djelatnosti proračunskih korisnika</t>
  </si>
  <si>
    <t>UKUPNO PRIHODI</t>
  </si>
  <si>
    <t>Rashodi i izdaci po ekonomskoj klasifikaciji</t>
  </si>
  <si>
    <t>Rashodi za zaposlene</t>
  </si>
  <si>
    <t>Materijalni rashodi</t>
  </si>
  <si>
    <t>Plaće za redovan rad</t>
  </si>
  <si>
    <t>Doprinosi za obvezno zdravstveno osiguranje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</si>
  <si>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</si>
  <si>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</si>
  <si>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</si>
  <si>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</si>
  <si>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Materijal i sirovine</t>
  </si>
  <si>
    <t>Energija</t>
  </si>
  <si>
    <t>Materijal i dijelovi za tekuće i investicijsko održavanje</t>
  </si>
  <si>
    <t>Sitan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</si>
  <si>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</si>
  <si>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</si>
  <si>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</si>
  <si>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</si>
  <si>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 xml:space="preserve"> Komunalne usluge</t>
  </si>
  <si>
    <t>Zakupnine i najamnine</t>
  </si>
  <si>
    <t>Zdravstvene i veterinarske usluge</t>
  </si>
  <si>
    <t>Intelektualne i osobne usluge</t>
  </si>
  <si>
    <t>Računalne usluge</t>
  </si>
  <si>
    <t>Ostali nespomenuti rashodi</t>
  </si>
  <si>
    <t>Premije osiguranja</t>
  </si>
  <si>
    <t>Članarine i norme</t>
  </si>
  <si>
    <t>Pristojbe i naknade</t>
  </si>
  <si>
    <t>Ostali nespomenuti rashodi poslovanja</t>
  </si>
  <si>
    <t>Ostali financijski rashodi</t>
  </si>
  <si>
    <t>Naknade građanima i kućanstvima</t>
  </si>
  <si>
    <t>Zatezne kamate</t>
  </si>
  <si>
    <t>Bankarske usluge i usluge platnog prometa</t>
  </si>
  <si>
    <t>Račun rashoda / izdatka</t>
  </si>
  <si>
    <t>Rashodi za nabavu proizvedene dugotrajne imovine</t>
  </si>
  <si>
    <t>Knjige</t>
  </si>
  <si>
    <t>OIB: 31143806057</t>
  </si>
  <si>
    <t>RKP: 11759</t>
  </si>
  <si>
    <t>Oznaka</t>
  </si>
  <si>
    <t>Izvor: 31 Vlastiti prihodi - proračunski korisnici</t>
  </si>
  <si>
    <t>Izvor: 41 Prihodi za posebne namjene - proračunski korisnici</t>
  </si>
  <si>
    <t>Izvor: 42 Višak/manjak prihoda korisnici</t>
  </si>
  <si>
    <t>Izvor: 45-F.P. I dod.udio u por.na dohodak</t>
  </si>
  <si>
    <t>Izvor: 51 Pomoći iz državnog proračuna</t>
  </si>
  <si>
    <t>SVEUKUPNO PRIHODI:</t>
  </si>
  <si>
    <t>Izvor: 53 Proračun JLS</t>
  </si>
  <si>
    <t>Izvor financiranja: 451 F.P. I dodatni udio  u pro.na dohodak</t>
  </si>
  <si>
    <t>321-NAKNADE TROŠKOVA ZAPOSLENICIMA</t>
  </si>
  <si>
    <t>3211-Službena putovanja</t>
  </si>
  <si>
    <t>322-MATERIJALNI RASHODI</t>
  </si>
  <si>
    <t>3221-Uredski materijal</t>
  </si>
  <si>
    <t>3222-Materijali  i sirovine</t>
  </si>
  <si>
    <t>3223-Energija</t>
  </si>
  <si>
    <t>3224-Materijali i dijelovi za tekuć.i inves.održ.</t>
  </si>
  <si>
    <t>3225-Sitni inventar i auto gume</t>
  </si>
  <si>
    <t>323-RASHODI ZA USLUGE</t>
  </si>
  <si>
    <t>3231-Usluge telefona ,pošte i prijevoza</t>
  </si>
  <si>
    <t>3232-Usluge tekuć.i investic.održavanja</t>
  </si>
  <si>
    <t>3234-Komunalne usluge</t>
  </si>
  <si>
    <t>3235-Zakupnine i najamnine</t>
  </si>
  <si>
    <t>3236-Zdravstvene i veterinarske usluge</t>
  </si>
  <si>
    <t>3238-Računalne usluge</t>
  </si>
  <si>
    <t>329-OSTALE USLUGE</t>
  </si>
  <si>
    <t>3292-Premije osiguranja</t>
  </si>
  <si>
    <t>3294-Članarine</t>
  </si>
  <si>
    <t>3299-Ostali nespom.rashodi poslovanja</t>
  </si>
  <si>
    <t>4221-Uredska oprema i namještaj</t>
  </si>
  <si>
    <t>329-OSTALI NESPOM.RASHODI</t>
  </si>
  <si>
    <t>311-Plaće za zaposlene</t>
  </si>
  <si>
    <t>3111-Plaće za redovan rad</t>
  </si>
  <si>
    <t>312-Ostali rashodi za zaposlene</t>
  </si>
  <si>
    <t>3121-Ostali rashodi za zaposlene</t>
  </si>
  <si>
    <t>Izvor financiranja 510-Državni proračun</t>
  </si>
  <si>
    <t>Indeks (3/2x 100)</t>
  </si>
  <si>
    <t>Program: 2202 OSNOVNO ŠKOLSTVO STANDARD</t>
  </si>
  <si>
    <t>A2202-01 Djelatnost osnovnih škola</t>
  </si>
  <si>
    <t>Funk. klas: 0912 Osnovno obrazovanje</t>
  </si>
  <si>
    <t>343 - OSTALI FINANCIJSKI RASHODI</t>
  </si>
  <si>
    <t>3431- Bankarske usluge i usluge platnog prometa</t>
  </si>
  <si>
    <t>3433- Zatezne kamate</t>
  </si>
  <si>
    <t>32321-Usluge tekućeg i investicijskog održavanja</t>
  </si>
  <si>
    <t>A2202-04 - Administracija i upravljanje</t>
  </si>
  <si>
    <t>313- Doprinosi na plaće</t>
  </si>
  <si>
    <t>3132 - Doprinos za OZO</t>
  </si>
  <si>
    <t>321- Naknade troškova zaposlenima</t>
  </si>
  <si>
    <t>3212- Prijevoz na posao i s posla</t>
  </si>
  <si>
    <t>329-OSTALI NESPOMENUTI RASHODI</t>
  </si>
  <si>
    <t>3295-Novčana nak.posl,.zbog nezap.osoba s invalid.</t>
  </si>
  <si>
    <t>A2203-01 Javne potrebe u prosvjeti-koris.OŠ</t>
  </si>
  <si>
    <t>A2203-04 Podizanje kvalitete i standarda u školstvu</t>
  </si>
  <si>
    <t>Izvor financiranja: 53 Proračun JLS</t>
  </si>
  <si>
    <t>3225-Sitan inventar</t>
  </si>
  <si>
    <t>3299-Ostali nespomenuti rashodi poslovanja</t>
  </si>
  <si>
    <t>Izvor financiranja: 31 Vlastiti prihodi</t>
  </si>
  <si>
    <t xml:space="preserve">Izvor financiranja: 51 Državni Proračun </t>
  </si>
  <si>
    <t xml:space="preserve">424- Knjige, Umjetnička djela </t>
  </si>
  <si>
    <t>4241 - Knjige</t>
  </si>
  <si>
    <t>A2203-27 Udžbenici</t>
  </si>
  <si>
    <t xml:space="preserve">4241 - Udžbenici </t>
  </si>
  <si>
    <t>4306 Nacionalni EU projekti</t>
  </si>
  <si>
    <t>3132 - Doprinos za OZO - EU</t>
  </si>
  <si>
    <t xml:space="preserve">3132 - Doprinos za OZO </t>
  </si>
  <si>
    <t xml:space="preserve">SVEUKUPNO: </t>
  </si>
  <si>
    <t>Naknade za rad pred. i izv.tijela, povjerenstva</t>
  </si>
  <si>
    <t>Reprezentacija</t>
  </si>
  <si>
    <t>Troškovi sudskih postupaka</t>
  </si>
  <si>
    <t>Postrojenja i oprema</t>
  </si>
  <si>
    <t>Uredska oprema i namještaj</t>
  </si>
  <si>
    <t>Ostali rashodi</t>
  </si>
  <si>
    <t>Tekuće donacije</t>
  </si>
  <si>
    <t>Tekuće donacije u naravi</t>
  </si>
  <si>
    <t>32349-Ostale komunalne usluge</t>
  </si>
  <si>
    <t>3293-Reprezentacija</t>
  </si>
  <si>
    <t>3221- Uredski materijal i ostali mat.rashodi</t>
  </si>
  <si>
    <t>422-POSTROJENJA I OPREMA</t>
  </si>
  <si>
    <t xml:space="preserve">Izvor financiranja: 42034 Višak/manjak </t>
  </si>
  <si>
    <t>3296-Troškovi sudskih postupaka</t>
  </si>
  <si>
    <t>A2203-33 Prehrana za učenike</t>
  </si>
  <si>
    <t>3222-Namirnice</t>
  </si>
  <si>
    <t>A2203-34 Zalihe mensturalnih higijenskih potrepština</t>
  </si>
  <si>
    <t>381-TEKUĆE DONACIJE</t>
  </si>
  <si>
    <t>3812-Materijal za higijenske potrebe i njegu</t>
  </si>
  <si>
    <t>Izvor financiranja: 41 Prihodi za posebne namjene</t>
  </si>
  <si>
    <t>451 - Dodatna ulaganja na građevinskim objektima</t>
  </si>
  <si>
    <t>4511 - Dodatna ulaganja na građevinskim objektima</t>
  </si>
  <si>
    <t>SVEUKUPNO RASHODI:</t>
  </si>
  <si>
    <t>Naknade građanima i kućanstvima u naravi</t>
  </si>
  <si>
    <t>Dodatna ulaganja na građ.objektima</t>
  </si>
  <si>
    <t>5=4/2*100</t>
  </si>
  <si>
    <t>6=4/3*100</t>
  </si>
  <si>
    <t xml:space="preserve">Indeks  </t>
  </si>
  <si>
    <t>6=5/3*100</t>
  </si>
  <si>
    <t>Manjak prihoda i primitaka za pokriće u slijedećem razdoblju</t>
  </si>
  <si>
    <t>RAČUN PRIHODA I RASHODA</t>
  </si>
  <si>
    <t>RASHODI ZA NABAVU NEFINANCIJSKE IMOVINE</t>
  </si>
  <si>
    <t>UKUPNI RASHODI POSLOVANJA</t>
  </si>
  <si>
    <t>Rashodi za dodatna ulaganja na nefinancijskoj imovini</t>
  </si>
  <si>
    <t>Prihodi po izvorima financiranja</t>
  </si>
  <si>
    <t>Rashodi po izvorima finaciranja</t>
  </si>
  <si>
    <t>6 (5/3)*100</t>
  </si>
  <si>
    <t>7 (5/4)*100</t>
  </si>
  <si>
    <t>UKUPNO KLASA 6:</t>
  </si>
  <si>
    <t>Višak prihoda iz prethodnih godina (preneseni)</t>
  </si>
  <si>
    <t xml:space="preserve">Višak prihoda </t>
  </si>
  <si>
    <t>Manjak prihoda i primitaka</t>
  </si>
  <si>
    <t>UKUPNO KLASA 3:</t>
  </si>
  <si>
    <t>Nematerijalna proizvedena imovina</t>
  </si>
  <si>
    <t>Dodatna ulaganja na građevinskim objektima</t>
  </si>
  <si>
    <t>UKUPNO KLASA 4:</t>
  </si>
  <si>
    <t>II. POSEBNI DIO</t>
  </si>
  <si>
    <t xml:space="preserve">UKUPNI RASHODI </t>
  </si>
  <si>
    <t>09 Obrazovanje</t>
  </si>
  <si>
    <t>091 Predškolsko i osnovno obrazovanje</t>
  </si>
  <si>
    <t>096 Dodatne usluge u obrazovanju</t>
  </si>
  <si>
    <t>Prihodi i primici po izvorima financiranja</t>
  </si>
  <si>
    <t>Rashodi i izdaci po izvorima financiranja</t>
  </si>
  <si>
    <t>I. OPĆI DIO</t>
  </si>
  <si>
    <t xml:space="preserve"> RAČUN PRIHODA I RASHODA PO EKONOMSKOJ KLASIFIKACIJI</t>
  </si>
  <si>
    <t>Izvještaj o rashodima prema funkcijskoj klasifikaciji</t>
  </si>
  <si>
    <t>ZADARSKA ŽUPANIJA</t>
  </si>
  <si>
    <t>Razdjel: 030 UPRANI ODJEL ZA OBRAZOVANJE, KULTURU I ŠPORT</t>
  </si>
  <si>
    <t>Glava: 030-04 OSNOVNOŠKOLSKO OBRAZOVANJE</t>
  </si>
  <si>
    <t>Rashodi i izdaci po  programskoj klasifikaciji</t>
  </si>
  <si>
    <t>UKUPNO PRIHODI I PRIMICI</t>
  </si>
  <si>
    <t>UKUPNO RASHODI I IZDACI</t>
  </si>
  <si>
    <t xml:space="preserve">Izvor: 54 Pomoći iz inozemstva </t>
  </si>
  <si>
    <t>3213-Seminari, savjetovanja</t>
  </si>
  <si>
    <t xml:space="preserve">3221-Materijal za hig.potrebe i njegu </t>
  </si>
  <si>
    <t xml:space="preserve">3227-Službena, radna i zaštitna odjeća i obuća </t>
  </si>
  <si>
    <t>Glava: 03004 OSNOVNOŠKOLSKO OBRAZOVANJE</t>
  </si>
  <si>
    <t>3235-Ostale najamnine i zakupnine</t>
  </si>
  <si>
    <t>T2202-03 Hitne intervencije u osnovnim školama</t>
  </si>
  <si>
    <t>Izvor financiranja: 110-Opći prihodi i primitci</t>
  </si>
  <si>
    <t xml:space="preserve">T2203-02 Projektna dokumentacija - Javne potrebe </t>
  </si>
  <si>
    <t>Program: 2203 OSNOVNO ŠKOLSTVO IZNAD STANDARDA</t>
  </si>
  <si>
    <t>3225- Sitan inventar</t>
  </si>
  <si>
    <t xml:space="preserve">Izvor financiranja: 51034 MZOŠ - Udžbenici za OŠ </t>
  </si>
  <si>
    <t>Izvor financiranja: 510391  MZOM - Prehrana za učenike</t>
  </si>
  <si>
    <t>Izvor financiranja: 511903 MRMOS - Zalihe menst.hig.potr.OŠ</t>
  </si>
  <si>
    <t>T4306-03 Inkluzija - Korak bliže društvu bez prepreka 2023/2024</t>
  </si>
  <si>
    <t>Izvor financiranja: 110 -Opći prihodi i primitci</t>
  </si>
  <si>
    <t>Izvor financiranja: 12154 - Višak prihoda IF54</t>
  </si>
  <si>
    <t>Izvor financiranja: 12151 - Višak prihoda IF51</t>
  </si>
  <si>
    <t>Izvor financiranja: 540099 Inkluzija korak bliže društvu</t>
  </si>
  <si>
    <t>Izvor financiranja: 51038 MZOM - Inkluzija</t>
  </si>
  <si>
    <t>PRIHODI OD PRODAJE NEFINANCIJSKE IMOVINE</t>
  </si>
  <si>
    <t>3224-Materijal i dijelovi za tekuće i investicijsko održavanje</t>
  </si>
  <si>
    <t>Polača 140, 23210 Biograd na Moru</t>
  </si>
  <si>
    <t xml:space="preserve">Potpis ovlaštene osobe: </t>
  </si>
  <si>
    <t xml:space="preserve">GODIŠNJI IZVJEŠTAJ O IZVRŠENJU FINANCIJSKOG PLANA                                                                                        </t>
  </si>
  <si>
    <t>Ukupan višak prihoda i primitaka raspoloživ u slijedećem razdoblju</t>
  </si>
  <si>
    <t>Višak prihoda i primitaka raspoloživ u slijedećem razdoblju</t>
  </si>
  <si>
    <t>Ostale nespomenute usluge</t>
  </si>
  <si>
    <t>3239-Ostale nespomenute usluge</t>
  </si>
  <si>
    <t>3237-Intelektualne i osobne usluge</t>
  </si>
  <si>
    <t xml:space="preserve"> Izvršenje 2024.</t>
  </si>
  <si>
    <t xml:space="preserve"> Plan tekuće 2025. godine </t>
  </si>
  <si>
    <t xml:space="preserve"> Ostvarenje/ Izvršenje 01.01.-31.12.2025.</t>
  </si>
  <si>
    <t>ZA RAZDOBLJE 01.01.2025. - 31.12.2025.</t>
  </si>
  <si>
    <t xml:space="preserve"> GODIŠNJI IZVJEŠTAJ O IZVRŠENJU FINANCIJSKOG PLANA ZA RAZDOBLJE 01.01.2025. - 31.12.2025.</t>
  </si>
  <si>
    <t xml:space="preserve">MANJAK PRIHODA I PRIMITAKA </t>
  </si>
  <si>
    <t>Godišnji izvještaj o izvršenju Financijskog plana 01.01.2025. - 31.12.2025.</t>
  </si>
  <si>
    <t>Izvor: 11 Opći prihodi i primitci - ZŽ</t>
  </si>
  <si>
    <t>Izvor: 12 Višak prihoda - ZŽ</t>
  </si>
  <si>
    <t>3233-Usluge promidžbe i informiranja</t>
  </si>
  <si>
    <t>K2202-02 Nabava proizvedene dugotrajne imovine</t>
  </si>
  <si>
    <t>4511- Dodatna ulaganja na frađ.objektima</t>
  </si>
  <si>
    <t>3237-Intelekturalne usluge</t>
  </si>
  <si>
    <t>4264- Izrada projektne dokumentacije za projekte OŠ</t>
  </si>
  <si>
    <t xml:space="preserve">T2203-03 Kapitalna ulaganja u osnovnim školama </t>
  </si>
  <si>
    <t>3237 - Intelektualne usluge</t>
  </si>
  <si>
    <t>3237- Ostale intelektualne usluge</t>
  </si>
  <si>
    <t>323- RASHODI ZA USLUGE</t>
  </si>
  <si>
    <t xml:space="preserve">A2203-37 Rad s darovitim i visoko motiviranim učenicima OŠ </t>
  </si>
  <si>
    <t>3235- Zakupnine i najamnine OŠ</t>
  </si>
  <si>
    <t>3237- Intelektualne usluge OŠ</t>
  </si>
  <si>
    <t>7=5/4*100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</si>
</sst>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Calibri Light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00"/>
      <name val="Microsoft Sans Serif"/>
      <family val="2"/>
      <charset val="238"/>
    </font>
    <font>
      <sz val="9"/>
      <color rgb="FF000000"/>
      <name val="Microsoft Sans Serif"/>
      <family val="2"/>
      <charset val="238"/>
    </font>
    <font>
      <b/>
      <sz val="9"/>
      <color rgb="FF000000"/>
      <name val="Calibri Light"/>
      <family val="2"/>
      <charset val="238"/>
    </font>
    <font>
      <b/>
      <i/>
      <sz val="9"/>
      <color rgb="FF000000"/>
      <name val="Arial"/>
      <family val="2"/>
      <charset val="238"/>
    </font>
    <font>
      <b/>
      <i/>
      <sz val="9"/>
      <color rgb="FF000000"/>
      <name val="Microsoft Sans Serif"/>
      <family val="2"/>
      <charset val="238"/>
    </font>
    <font>
      <i/>
      <sz val="9"/>
      <color rgb="FF000000"/>
      <name val="Microsoft Sans Serif"/>
      <family val="2"/>
      <charset val="238"/>
    </font>
    <font>
      <b/>
      <i/>
      <sz val="7.5"/>
      <color rgb="FF000000"/>
      <name val="Microsoft Sans Serif"/>
      <family val="2"/>
      <charset val="238"/>
    </font>
    <font>
      <b/>
      <sz val="12"/>
      <color rgb="FF000000"/>
      <name val="Arial"/>
      <family val="2"/>
      <charset val="238"/>
    </font>
    <font>
      <b/>
      <sz val="9"/>
      <name val="Times New Roman"/>
      <family val="1"/>
      <charset val="238"/>
    </font>
    <font>
      <i/>
      <sz val="9"/>
      <color rgb="FF000000"/>
      <name val="Verdana"/>
      <family val="2"/>
      <charset val="238"/>
    </font>
    <font>
      <i/>
      <sz val="10"/>
      <color rgb="FF000000"/>
      <name val="Verdana"/>
      <family val="2"/>
      <charset val="238"/>
    </font>
    <font>
      <i/>
      <sz val="10"/>
      <color rgb="FF000000"/>
      <name val="Arial"/>
      <family val="2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color indexed="8"/>
      <name val="MS Sans Serif"/>
      <charset val="238"/>
    </font>
    <font>
      <b/>
      <i/>
      <sz val="9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9"/>
      <color rgb="FF000000"/>
      <name val="Verdana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b/>
      <i/>
      <sz val="9"/>
      <name val="Microsoft Sans Serif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Microsoft Sans Serif"/>
      <family val="2"/>
      <charset val="238"/>
    </font>
    <font>
      <b/>
      <sz val="9"/>
      <name val="Arial"/>
      <family val="2"/>
      <charset val="238"/>
    </font>
    <font>
      <b/>
      <sz val="9"/>
      <name val="Microsoft Sans Serif"/>
      <family val="2"/>
      <charset val="238"/>
    </font>
    <font>
      <b/>
      <sz val="11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Calibri Light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2" fillId="0" borderId="0"/>
    <xf numFmtId="0" fontId="46" fillId="0" borderId="0"/>
    <xf numFmtId="0" fontId="42" fillId="0" borderId="0"/>
  </cellStyleXfs>
  <cellXfs count="28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" fontId="0" fillId="0" borderId="0" xfId="0" applyNumberFormat="1"/>
    <xf numFmtId="0" fontId="1" fillId="0" borderId="0" xfId="0" applyFont="1"/>
    <xf numFmtId="0" fontId="0" fillId="0" borderId="0" xfId="0" applyBorder="1"/>
    <xf numFmtId="0" fontId="0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4" fontId="12" fillId="0" borderId="1" xfId="0" applyNumberFormat="1" applyFont="1" applyBorder="1" applyAlignment="1">
      <alignment wrapText="1"/>
    </xf>
    <xf numFmtId="4" fontId="8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4" fontId="1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right" wrapText="1"/>
    </xf>
    <xf numFmtId="4" fontId="4" fillId="0" borderId="0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wrapText="1"/>
    </xf>
    <xf numFmtId="164" fontId="9" fillId="0" borderId="0" xfId="0" applyNumberFormat="1" applyFont="1" applyAlignment="1">
      <alignment horizontal="center"/>
    </xf>
    <xf numFmtId="1" fontId="13" fillId="0" borderId="1" xfId="0" applyNumberFormat="1" applyFont="1" applyBorder="1" applyAlignment="1">
      <alignment horizontal="center" wrapText="1"/>
    </xf>
    <xf numFmtId="0" fontId="4" fillId="0" borderId="0" xfId="0" applyFont="1" applyBorder="1" applyAlignment="1">
      <alignment vertical="center"/>
    </xf>
    <xf numFmtId="0" fontId="8" fillId="0" borderId="0" xfId="0" applyFont="1" applyBorder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4" fontId="23" fillId="4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0" fillId="0" borderId="0" xfId="0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4" fontId="33" fillId="4" borderId="1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38" fillId="0" borderId="1" xfId="0" applyFont="1" applyBorder="1" applyAlignment="1">
      <alignment horizontal="center" wrapText="1"/>
    </xf>
    <xf numFmtId="0" fontId="39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wrapText="1"/>
    </xf>
    <xf numFmtId="0" fontId="41" fillId="3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8" fillId="0" borderId="6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3" fillId="2" borderId="0" xfId="1" applyFont="1" applyFill="1" applyAlignment="1">
      <alignment horizontal="center" vertical="center" wrapText="1"/>
    </xf>
    <xf numFmtId="0" fontId="44" fillId="2" borderId="0" xfId="1" applyFont="1" applyFill="1" applyAlignment="1">
      <alignment vertical="center" wrapText="1"/>
    </xf>
    <xf numFmtId="0" fontId="45" fillId="3" borderId="2" xfId="1" applyFont="1" applyFill="1" applyBorder="1" applyAlignment="1">
      <alignment horizontal="center" vertical="center" wrapText="1"/>
    </xf>
    <xf numFmtId="3" fontId="45" fillId="5" borderId="1" xfId="2" applyNumberFormat="1" applyFont="1" applyFill="1" applyBorder="1" applyAlignment="1">
      <alignment horizontal="center" vertical="center" wrapText="1"/>
    </xf>
    <xf numFmtId="3" fontId="47" fillId="5" borderId="1" xfId="2" applyNumberFormat="1" applyFont="1" applyFill="1" applyBorder="1" applyAlignment="1">
      <alignment horizontal="center" vertical="center" wrapText="1"/>
    </xf>
    <xf numFmtId="3" fontId="47" fillId="5" borderId="3" xfId="2" applyNumberFormat="1" applyFont="1" applyFill="1" applyBorder="1" applyAlignment="1">
      <alignment horizontal="center" vertical="center" wrapText="1"/>
    </xf>
    <xf numFmtId="0" fontId="45" fillId="2" borderId="2" xfId="1" applyFont="1" applyFill="1" applyBorder="1" applyAlignment="1">
      <alignment horizontal="left" vertical="center" wrapText="1"/>
    </xf>
    <xf numFmtId="49" fontId="48" fillId="0" borderId="2" xfId="3" applyNumberFormat="1" applyFont="1" applyBorder="1" applyAlignment="1">
      <alignment horizontal="left" vertical="center" wrapText="1"/>
    </xf>
    <xf numFmtId="49" fontId="48" fillId="0" borderId="2" xfId="3" applyNumberFormat="1" applyFont="1" applyBorder="1" applyAlignment="1">
      <alignment horizontal="center" vertical="center"/>
    </xf>
    <xf numFmtId="49" fontId="48" fillId="0" borderId="4" xfId="3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1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164" fontId="6" fillId="3" borderId="9" xfId="0" applyNumberFormat="1" applyFont="1" applyFill="1" applyBorder="1" applyAlignment="1">
      <alignment horizontal="center" vertical="center" wrapText="1"/>
    </xf>
    <xf numFmtId="0" fontId="50" fillId="2" borderId="2" xfId="0" applyFont="1" applyFill="1" applyBorder="1" applyAlignment="1">
      <alignment horizontal="left" vertical="center" wrapText="1"/>
    </xf>
    <xf numFmtId="4" fontId="45" fillId="6" borderId="1" xfId="2" applyNumberFormat="1" applyFont="1" applyFill="1" applyBorder="1" applyAlignment="1">
      <alignment vertical="center" wrapText="1"/>
    </xf>
    <xf numFmtId="4" fontId="45" fillId="7" borderId="1" xfId="2" applyNumberFormat="1" applyFont="1" applyFill="1" applyBorder="1" applyAlignment="1">
      <alignment vertical="center" wrapText="1"/>
    </xf>
    <xf numFmtId="4" fontId="48" fillId="0" borderId="1" xfId="3" applyNumberFormat="1" applyFont="1" applyBorder="1" applyAlignment="1">
      <alignment vertical="center"/>
    </xf>
    <xf numFmtId="4" fontId="49" fillId="2" borderId="1" xfId="2" applyNumberFormat="1" applyFont="1" applyFill="1" applyBorder="1" applyAlignment="1">
      <alignment wrapText="1"/>
    </xf>
    <xf numFmtId="4" fontId="49" fillId="2" borderId="5" xfId="2" applyNumberFormat="1" applyFont="1" applyFill="1" applyBorder="1" applyAlignment="1">
      <alignment wrapText="1"/>
    </xf>
    <xf numFmtId="4" fontId="48" fillId="2" borderId="5" xfId="1" applyNumberFormat="1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1" fontId="13" fillId="0" borderId="3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11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3" fillId="0" borderId="0" xfId="0" applyFont="1"/>
    <xf numFmtId="4" fontId="51" fillId="2" borderId="1" xfId="0" applyNumberFormat="1" applyFont="1" applyFill="1" applyBorder="1" applyAlignment="1">
      <alignment horizontal="right" vertical="center" wrapText="1"/>
    </xf>
    <xf numFmtId="0" fontId="54" fillId="2" borderId="0" xfId="0" applyFont="1" applyFill="1"/>
    <xf numFmtId="0" fontId="8" fillId="0" borderId="5" xfId="0" applyFont="1" applyBorder="1" applyAlignment="1">
      <alignment vertical="center" wrapText="1"/>
    </xf>
    <xf numFmtId="4" fontId="51" fillId="0" borderId="1" xfId="0" applyNumberFormat="1" applyFont="1" applyBorder="1" applyAlignment="1">
      <alignment wrapText="1"/>
    </xf>
    <xf numFmtId="4" fontId="51" fillId="0" borderId="1" xfId="0" applyNumberFormat="1" applyFont="1" applyBorder="1" applyAlignment="1">
      <alignment horizontal="right" vertical="center" wrapText="1"/>
    </xf>
    <xf numFmtId="0" fontId="48" fillId="0" borderId="0" xfId="0" applyFont="1"/>
    <xf numFmtId="4" fontId="55" fillId="4" borderId="1" xfId="0" applyNumberFormat="1" applyFont="1" applyFill="1" applyBorder="1" applyAlignment="1">
      <alignment horizontal="right" wrapText="1"/>
    </xf>
    <xf numFmtId="0" fontId="56" fillId="0" borderId="0" xfId="0" applyFont="1"/>
    <xf numFmtId="0" fontId="5" fillId="0" borderId="0" xfId="0" applyFont="1"/>
    <xf numFmtId="0" fontId="4" fillId="0" borderId="0" xfId="0" applyFont="1" applyBorder="1" applyAlignment="1">
      <alignment horizontal="right" vertical="center" wrapText="1"/>
    </xf>
    <xf numFmtId="0" fontId="19" fillId="3" borderId="7" xfId="0" applyFont="1" applyFill="1" applyBorder="1" applyAlignment="1">
      <alignment horizontal="center" vertical="center" wrapText="1"/>
    </xf>
    <xf numFmtId="164" fontId="6" fillId="3" borderId="9" xfId="0" applyNumberFormat="1" applyFont="1" applyFill="1" applyBorder="1" applyAlignment="1">
      <alignment horizontal="center" wrapText="1"/>
    </xf>
    <xf numFmtId="0" fontId="38" fillId="0" borderId="2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wrapText="1"/>
    </xf>
    <xf numFmtId="0" fontId="32" fillId="2" borderId="2" xfId="0" applyFont="1" applyFill="1" applyBorder="1" applyAlignment="1">
      <alignment horizontal="left" wrapText="1"/>
    </xf>
    <xf numFmtId="4" fontId="28" fillId="4" borderId="3" xfId="0" applyNumberFormat="1" applyFont="1" applyFill="1" applyBorder="1" applyAlignment="1">
      <alignment horizontal="right" wrapText="1"/>
    </xf>
    <xf numFmtId="0" fontId="22" fillId="0" borderId="2" xfId="0" applyFont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left" wrapText="1"/>
    </xf>
    <xf numFmtId="4" fontId="23" fillId="4" borderId="3" xfId="0" applyNumberFormat="1" applyFont="1" applyFill="1" applyBorder="1" applyAlignment="1">
      <alignment horizontal="right" wrapText="1"/>
    </xf>
    <xf numFmtId="0" fontId="55" fillId="4" borderId="2" xfId="0" applyFont="1" applyFill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4" fontId="37" fillId="4" borderId="5" xfId="0" applyNumberFormat="1" applyFont="1" applyFill="1" applyBorder="1" applyAlignment="1">
      <alignment horizontal="right" wrapText="1"/>
    </xf>
    <xf numFmtId="4" fontId="23" fillId="4" borderId="5" xfId="0" applyNumberFormat="1" applyFont="1" applyFill="1" applyBorder="1" applyAlignment="1">
      <alignment horizontal="right" wrapText="1"/>
    </xf>
    <xf numFmtId="4" fontId="23" fillId="4" borderId="6" xfId="0" applyNumberFormat="1" applyFont="1" applyFill="1" applyBorder="1" applyAlignment="1">
      <alignment horizontal="right" wrapText="1"/>
    </xf>
    <xf numFmtId="0" fontId="8" fillId="0" borderId="0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8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wrapText="1"/>
    </xf>
    <xf numFmtId="0" fontId="25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right" wrapText="1"/>
    </xf>
    <xf numFmtId="0" fontId="8" fillId="0" borderId="1" xfId="0" applyFont="1" applyBorder="1" applyAlignment="1">
      <alignment horizontal="left" wrapText="1"/>
    </xf>
    <xf numFmtId="164" fontId="65" fillId="0" borderId="0" xfId="0" applyNumberFormat="1" applyFont="1"/>
    <xf numFmtId="0" fontId="66" fillId="0" borderId="0" xfId="0" applyFont="1"/>
    <xf numFmtId="164" fontId="65" fillId="0" borderId="0" xfId="0" applyNumberFormat="1" applyFont="1" applyAlignment="1">
      <alignment horizontal="center"/>
    </xf>
    <xf numFmtId="0" fontId="66" fillId="0" borderId="0" xfId="0" applyFont="1" applyAlignment="1">
      <alignment horizontal="center"/>
    </xf>
    <xf numFmtId="0" fontId="66" fillId="0" borderId="0" xfId="0" applyFont="1" applyBorder="1"/>
    <xf numFmtId="164" fontId="65" fillId="0" borderId="0" xfId="0" applyNumberFormat="1" applyFont="1" applyBorder="1"/>
    <xf numFmtId="164" fontId="67" fillId="3" borderId="8" xfId="0" applyNumberFormat="1" applyFont="1" applyFill="1" applyBorder="1" applyAlignment="1">
      <alignment horizontal="center" vertical="center" wrapText="1"/>
    </xf>
    <xf numFmtId="164" fontId="67" fillId="3" borderId="9" xfId="0" applyNumberFormat="1" applyFont="1" applyFill="1" applyBorder="1" applyAlignment="1">
      <alignment horizontal="center" vertical="center" wrapText="1"/>
    </xf>
    <xf numFmtId="1" fontId="65" fillId="0" borderId="1" xfId="0" applyNumberFormat="1" applyFont="1" applyBorder="1" applyAlignment="1">
      <alignment horizontal="center" wrapText="1"/>
    </xf>
    <xf numFmtId="1" fontId="65" fillId="0" borderId="3" xfId="0" applyNumberFormat="1" applyFont="1" applyBorder="1" applyAlignment="1">
      <alignment horizontal="center" wrapText="1"/>
    </xf>
    <xf numFmtId="4" fontId="65" fillId="0" borderId="1" xfId="0" applyNumberFormat="1" applyFont="1" applyBorder="1" applyAlignment="1">
      <alignment wrapText="1"/>
    </xf>
    <xf numFmtId="4" fontId="65" fillId="0" borderId="3" xfId="0" applyNumberFormat="1" applyFont="1" applyBorder="1" applyAlignment="1">
      <alignment wrapText="1"/>
    </xf>
    <xf numFmtId="4" fontId="65" fillId="0" borderId="5" xfId="0" applyNumberFormat="1" applyFont="1" applyBorder="1" applyAlignment="1">
      <alignment wrapText="1"/>
    </xf>
    <xf numFmtId="4" fontId="65" fillId="0" borderId="6" xfId="0" applyNumberFormat="1" applyFont="1" applyBorder="1" applyAlignment="1">
      <alignment wrapText="1"/>
    </xf>
    <xf numFmtId="164" fontId="65" fillId="0" borderId="0" xfId="0" applyNumberFormat="1" applyFont="1" applyBorder="1" applyAlignment="1">
      <alignment wrapText="1"/>
    </xf>
    <xf numFmtId="0" fontId="66" fillId="0" borderId="0" xfId="0" applyFont="1" applyAlignment="1">
      <alignment vertical="center" wrapText="1"/>
    </xf>
    <xf numFmtId="0" fontId="66" fillId="0" borderId="0" xfId="0" applyFont="1" applyBorder="1" applyAlignment="1">
      <alignment vertical="center" wrapText="1"/>
    </xf>
    <xf numFmtId="164" fontId="67" fillId="0" borderId="0" xfId="0" applyNumberFormat="1" applyFont="1" applyBorder="1" applyAlignment="1">
      <alignment horizontal="right" vertical="center" wrapText="1"/>
    </xf>
    <xf numFmtId="164" fontId="65" fillId="0" borderId="1" xfId="0" applyNumberFormat="1" applyFont="1" applyBorder="1" applyAlignment="1">
      <alignment wrapText="1"/>
    </xf>
    <xf numFmtId="164" fontId="65" fillId="0" borderId="3" xfId="0" applyNumberFormat="1" applyFont="1" applyBorder="1" applyAlignment="1">
      <alignment wrapText="1"/>
    </xf>
    <xf numFmtId="164" fontId="67" fillId="0" borderId="1" xfId="0" applyNumberFormat="1" applyFont="1" applyBorder="1" applyAlignment="1">
      <alignment wrapText="1"/>
    </xf>
    <xf numFmtId="164" fontId="65" fillId="0" borderId="5" xfId="0" applyNumberFormat="1" applyFont="1" applyBorder="1" applyAlignment="1">
      <alignment wrapText="1"/>
    </xf>
    <xf numFmtId="164" fontId="65" fillId="0" borderId="6" xfId="0" applyNumberFormat="1" applyFont="1" applyBorder="1" applyAlignment="1">
      <alignment wrapText="1"/>
    </xf>
    <xf numFmtId="4" fontId="68" fillId="6" borderId="1" xfId="2" applyNumberFormat="1" applyFont="1" applyFill="1" applyBorder="1" applyAlignment="1">
      <alignment vertical="center" wrapText="1"/>
    </xf>
    <xf numFmtId="4" fontId="68" fillId="6" borderId="3" xfId="2" applyNumberFormat="1" applyFont="1" applyFill="1" applyBorder="1" applyAlignment="1">
      <alignment vertical="center" wrapText="1"/>
    </xf>
    <xf numFmtId="4" fontId="68" fillId="6" borderId="5" xfId="2" applyNumberFormat="1" applyFont="1" applyFill="1" applyBorder="1" applyAlignment="1">
      <alignment vertical="center" wrapText="1"/>
    </xf>
    <xf numFmtId="4" fontId="68" fillId="6" borderId="6" xfId="2" applyNumberFormat="1" applyFont="1" applyFill="1" applyBorder="1" applyAlignment="1">
      <alignment vertical="center" wrapText="1"/>
    </xf>
    <xf numFmtId="4" fontId="28" fillId="4" borderId="1" xfId="0" applyNumberFormat="1" applyFont="1" applyFill="1" applyBorder="1" applyAlignment="1">
      <alignment horizontal="right" wrapText="1"/>
    </xf>
    <xf numFmtId="4" fontId="17" fillId="2" borderId="1" xfId="0" applyNumberFormat="1" applyFont="1" applyFill="1" applyBorder="1" applyAlignment="1">
      <alignment horizontal="right" wrapText="1"/>
    </xf>
    <xf numFmtId="4" fontId="28" fillId="2" borderId="1" xfId="0" applyNumberFormat="1" applyFont="1" applyFill="1" applyBorder="1" applyAlignment="1">
      <alignment horizontal="right" wrapText="1"/>
    </xf>
    <xf numFmtId="4" fontId="32" fillId="3" borderId="1" xfId="0" applyNumberFormat="1" applyFont="1" applyFill="1" applyBorder="1" applyAlignment="1">
      <alignment horizontal="right" wrapText="1"/>
    </xf>
    <xf numFmtId="0" fontId="17" fillId="2" borderId="1" xfId="0" applyFont="1" applyFill="1" applyBorder="1" applyAlignment="1">
      <alignment horizontal="right" wrapText="1"/>
    </xf>
    <xf numFmtId="4" fontId="27" fillId="2" borderId="1" xfId="0" applyNumberFormat="1" applyFont="1" applyFill="1" applyBorder="1" applyAlignment="1">
      <alignment horizontal="right" wrapText="1"/>
    </xf>
    <xf numFmtId="4" fontId="31" fillId="4" borderId="1" xfId="0" applyNumberFormat="1" applyFont="1" applyFill="1" applyBorder="1" applyAlignment="1">
      <alignment horizontal="right" wrapText="1"/>
    </xf>
    <xf numFmtId="4" fontId="29" fillId="4" borderId="1" xfId="0" applyNumberFormat="1" applyFont="1" applyFill="1" applyBorder="1" applyAlignment="1">
      <alignment horizontal="right" wrapText="1"/>
    </xf>
    <xf numFmtId="4" fontId="30" fillId="4" borderId="1" xfId="0" applyNumberFormat="1" applyFont="1" applyFill="1" applyBorder="1" applyAlignment="1">
      <alignment horizontal="right" wrapText="1"/>
    </xf>
    <xf numFmtId="4" fontId="20" fillId="4" borderId="1" xfId="0" applyNumberFormat="1" applyFont="1" applyFill="1" applyBorder="1" applyAlignment="1">
      <alignment horizontal="right" wrapText="1"/>
    </xf>
    <xf numFmtId="4" fontId="58" fillId="3" borderId="1" xfId="0" applyNumberFormat="1" applyFont="1" applyFill="1" applyBorder="1" applyAlignment="1">
      <alignment horizontal="right" wrapText="1"/>
    </xf>
    <xf numFmtId="4" fontId="61" fillId="4" borderId="1" xfId="0" applyNumberFormat="1" applyFont="1" applyFill="1" applyBorder="1" applyAlignment="1">
      <alignment horizontal="right" wrapText="1"/>
    </xf>
    <xf numFmtId="4" fontId="59" fillId="4" borderId="1" xfId="0" applyNumberFormat="1" applyFont="1" applyFill="1" applyBorder="1" applyAlignment="1">
      <alignment horizontal="right" wrapText="1"/>
    </xf>
    <xf numFmtId="4" fontId="33" fillId="3" borderId="1" xfId="0" applyNumberFormat="1" applyFont="1" applyFill="1" applyBorder="1" applyAlignment="1">
      <alignment horizontal="right" wrapText="1"/>
    </xf>
    <xf numFmtId="4" fontId="31" fillId="2" borderId="1" xfId="0" applyNumberFormat="1" applyFont="1" applyFill="1" applyBorder="1" applyAlignment="1">
      <alignment horizontal="right" wrapText="1"/>
    </xf>
    <xf numFmtId="4" fontId="17" fillId="4" borderId="1" xfId="0" applyNumberFormat="1" applyFont="1" applyFill="1" applyBorder="1" applyAlignment="1">
      <alignment horizontal="right" wrapText="1"/>
    </xf>
    <xf numFmtId="4" fontId="17" fillId="3" borderId="1" xfId="0" applyNumberFormat="1" applyFont="1" applyFill="1" applyBorder="1" applyAlignment="1">
      <alignment horizontal="right" wrapText="1"/>
    </xf>
    <xf numFmtId="4" fontId="33" fillId="2" borderId="1" xfId="0" applyNumberFormat="1" applyFont="1" applyFill="1" applyBorder="1" applyAlignment="1">
      <alignment horizontal="right" wrapText="1"/>
    </xf>
    <xf numFmtId="4" fontId="63" fillId="4" borderId="1" xfId="0" applyNumberFormat="1" applyFont="1" applyFill="1" applyBorder="1" applyAlignment="1">
      <alignment horizontal="right" wrapText="1"/>
    </xf>
    <xf numFmtId="4" fontId="58" fillId="4" borderId="1" xfId="0" applyNumberFormat="1" applyFont="1" applyFill="1" applyBorder="1" applyAlignment="1">
      <alignment horizontal="right" wrapText="1"/>
    </xf>
    <xf numFmtId="4" fontId="35" fillId="2" borderId="1" xfId="0" applyNumberFormat="1" applyFont="1" applyFill="1" applyBorder="1" applyAlignment="1">
      <alignment horizontal="right" wrapText="1"/>
    </xf>
    <xf numFmtId="4" fontId="34" fillId="4" borderId="1" xfId="0" applyNumberFormat="1" applyFont="1" applyFill="1" applyBorder="1" applyAlignment="1">
      <alignment horizontal="right" wrapText="1"/>
    </xf>
    <xf numFmtId="0" fontId="17" fillId="2" borderId="2" xfId="0" applyFont="1" applyFill="1" applyBorder="1" applyAlignment="1">
      <alignment horizontal="left" wrapText="1"/>
    </xf>
    <xf numFmtId="4" fontId="28" fillId="2" borderId="3" xfId="0" applyNumberFormat="1" applyFont="1" applyFill="1" applyBorder="1" applyAlignment="1">
      <alignment horizontal="right" wrapText="1"/>
    </xf>
    <xf numFmtId="0" fontId="32" fillId="3" borderId="2" xfId="0" applyFont="1" applyFill="1" applyBorder="1" applyAlignment="1">
      <alignment horizontal="left" wrapText="1"/>
    </xf>
    <xf numFmtId="4" fontId="28" fillId="3" borderId="3" xfId="0" applyNumberFormat="1" applyFont="1" applyFill="1" applyBorder="1" applyAlignment="1">
      <alignment horizontal="right" wrapText="1"/>
    </xf>
    <xf numFmtId="0" fontId="17" fillId="4" borderId="2" xfId="0" applyFont="1" applyFill="1" applyBorder="1" applyAlignment="1">
      <alignment horizontal="left" wrapText="1"/>
    </xf>
    <xf numFmtId="0" fontId="20" fillId="4" borderId="2" xfId="0" applyFont="1" applyFill="1" applyBorder="1" applyAlignment="1">
      <alignment horizontal="left" wrapText="1"/>
    </xf>
    <xf numFmtId="0" fontId="57" fillId="3" borderId="2" xfId="0" applyFont="1" applyFill="1" applyBorder="1" applyAlignment="1">
      <alignment horizontal="left" wrapText="1"/>
    </xf>
    <xf numFmtId="4" fontId="59" fillId="3" borderId="3" xfId="0" applyNumberFormat="1" applyFont="1" applyFill="1" applyBorder="1" applyAlignment="1">
      <alignment horizontal="right" wrapText="1"/>
    </xf>
    <xf numFmtId="0" fontId="60" fillId="4" borderId="2" xfId="0" applyFont="1" applyFill="1" applyBorder="1" applyAlignment="1">
      <alignment horizontal="left" wrapText="1"/>
    </xf>
    <xf numFmtId="4" fontId="59" fillId="4" borderId="3" xfId="0" applyNumberFormat="1" applyFont="1" applyFill="1" applyBorder="1" applyAlignment="1">
      <alignment horizontal="right" wrapText="1"/>
    </xf>
    <xf numFmtId="0" fontId="17" fillId="3" borderId="2" xfId="0" applyFont="1" applyFill="1" applyBorder="1" applyAlignment="1">
      <alignment horizontal="left" wrapText="1"/>
    </xf>
    <xf numFmtId="0" fontId="62" fillId="4" borderId="2" xfId="0" applyFont="1" applyFill="1" applyBorder="1" applyAlignment="1">
      <alignment horizontal="left" wrapText="1"/>
    </xf>
    <xf numFmtId="0" fontId="57" fillId="4" borderId="2" xfId="0" applyFont="1" applyFill="1" applyBorder="1" applyAlignment="1">
      <alignment horizontal="left" wrapText="1"/>
    </xf>
    <xf numFmtId="4" fontId="20" fillId="4" borderId="3" xfId="0" applyNumberFormat="1" applyFont="1" applyFill="1" applyBorder="1" applyAlignment="1">
      <alignment horizontal="right" wrapText="1"/>
    </xf>
    <xf numFmtId="0" fontId="36" fillId="3" borderId="4" xfId="0" applyFont="1" applyFill="1" applyBorder="1" applyAlignment="1">
      <alignment horizontal="left" wrapText="1"/>
    </xf>
    <xf numFmtId="4" fontId="29" fillId="3" borderId="5" xfId="0" applyNumberFormat="1" applyFont="1" applyFill="1" applyBorder="1" applyAlignment="1">
      <alignment horizontal="right" wrapText="1"/>
    </xf>
    <xf numFmtId="4" fontId="28" fillId="3" borderId="6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4" fontId="69" fillId="4" borderId="1" xfId="0" applyNumberFormat="1" applyFont="1" applyFill="1" applyBorder="1" applyAlignment="1">
      <alignment horizontal="right" wrapText="1"/>
    </xf>
    <xf numFmtId="4" fontId="48" fillId="0" borderId="1" xfId="0" applyNumberFormat="1" applyFont="1" applyBorder="1" applyAlignment="1">
      <alignment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1" fillId="2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1" fillId="0" borderId="2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1" fillId="0" borderId="1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17" fillId="2" borderId="10" xfId="0" applyFont="1" applyFill="1" applyBorder="1" applyAlignment="1">
      <alignment horizontal="left" wrapText="1"/>
    </xf>
    <xf numFmtId="0" fontId="26" fillId="2" borderId="0" xfId="0" applyFont="1" applyFill="1" applyBorder="1" applyAlignment="1">
      <alignment horizontal="center" vertical="center" wrapText="1"/>
    </xf>
    <xf numFmtId="0" fontId="64" fillId="2" borderId="0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1"/>
    <cellStyle name="Normalno 3" xfId="2"/>
    <cellStyle name="Normalno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view="pageBreakPreview" zoomScale="60" zoomScaleNormal="100" workbookViewId="0">
      <selection activeCell="D29" sqref="D29"/>
    </sheetView>
  </sheetViews>
  <sheetFormatPr defaultRowHeight="15" x14ac:dyDescent="0.25"/>
  <cols>
    <col min="2" max="2" width="44.42578125" customWidth="1"/>
    <col min="3" max="3" width="14.42578125" customWidth="1"/>
    <col min="4" max="4" width="13.28515625" customWidth="1"/>
    <col min="5" max="5" width="13.7109375" customWidth="1"/>
  </cols>
  <sheetData>
    <row r="1" spans="1:5" ht="15.75" x14ac:dyDescent="0.25">
      <c r="A1" s="128" t="s">
        <v>12</v>
      </c>
      <c r="B1" s="128"/>
    </row>
    <row r="2" spans="1:5" ht="15.75" x14ac:dyDescent="0.25">
      <c r="A2" s="128" t="s">
        <v>236</v>
      </c>
      <c r="B2" s="128"/>
    </row>
    <row r="3" spans="1:5" ht="15.75" x14ac:dyDescent="0.25">
      <c r="A3" s="128" t="s">
        <v>85</v>
      </c>
      <c r="B3" s="128"/>
    </row>
    <row r="4" spans="1:5" ht="15.75" x14ac:dyDescent="0.25">
      <c r="A4" s="59" t="s">
        <v>86</v>
      </c>
      <c r="B4" s="128"/>
    </row>
    <row r="5" spans="1:5" x14ac:dyDescent="0.25">
      <c r="A5" s="10"/>
      <c r="B5" s="9"/>
    </row>
    <row r="6" spans="1:5" ht="13.5" customHeight="1" x14ac:dyDescent="0.25">
      <c r="A6" s="236"/>
      <c r="B6" s="237"/>
    </row>
    <row r="7" spans="1:5" ht="26.25" hidden="1" customHeight="1" x14ac:dyDescent="0.25">
      <c r="A7" s="237"/>
      <c r="B7" s="237"/>
    </row>
    <row r="8" spans="1:5" x14ac:dyDescent="0.25">
      <c r="A8" s="10"/>
      <c r="B8" s="11"/>
    </row>
    <row r="9" spans="1:5" ht="17.25" customHeight="1" x14ac:dyDescent="0.3">
      <c r="A9" s="247" t="s">
        <v>238</v>
      </c>
      <c r="B9" s="248"/>
      <c r="C9" s="246"/>
    </row>
    <row r="10" spans="1:5" ht="18.75" x14ac:dyDescent="0.3">
      <c r="A10" s="249" t="s">
        <v>247</v>
      </c>
      <c r="B10" s="250"/>
      <c r="C10" s="246"/>
    </row>
    <row r="11" spans="1:5" ht="18" customHeight="1" x14ac:dyDescent="0.3">
      <c r="A11" s="38"/>
      <c r="B11" s="39"/>
    </row>
    <row r="12" spans="1:5" x14ac:dyDescent="0.25">
      <c r="A12" s="244" t="s">
        <v>205</v>
      </c>
      <c r="B12" s="245"/>
      <c r="C12" s="246"/>
    </row>
    <row r="13" spans="1:5" x14ac:dyDescent="0.25">
      <c r="A13" s="13"/>
      <c r="B13" s="12"/>
    </row>
    <row r="14" spans="1:5" x14ac:dyDescent="0.25">
      <c r="A14" s="244" t="s">
        <v>17</v>
      </c>
      <c r="B14" s="245"/>
      <c r="C14" s="246"/>
    </row>
    <row r="15" spans="1:5" ht="15.75" thickBot="1" x14ac:dyDescent="0.3">
      <c r="A15" s="10"/>
      <c r="B15" s="11"/>
    </row>
    <row r="16" spans="1:5" ht="57" x14ac:dyDescent="0.25">
      <c r="A16" s="242" t="s">
        <v>18</v>
      </c>
      <c r="B16" s="243"/>
      <c r="C16" s="93" t="s">
        <v>244</v>
      </c>
      <c r="D16" s="93" t="s">
        <v>245</v>
      </c>
      <c r="E16" s="103" t="s">
        <v>246</v>
      </c>
    </row>
    <row r="17" spans="1:5" x14ac:dyDescent="0.25">
      <c r="A17" s="227"/>
      <c r="B17" s="226">
        <v>1</v>
      </c>
      <c r="C17" s="226">
        <v>2</v>
      </c>
      <c r="D17" s="226">
        <v>3</v>
      </c>
      <c r="E17" s="228">
        <v>4</v>
      </c>
    </row>
    <row r="18" spans="1:5" x14ac:dyDescent="0.25">
      <c r="A18" s="235" t="s">
        <v>19</v>
      </c>
      <c r="B18" s="234"/>
      <c r="C18" s="32">
        <f t="shared" ref="C18:D18" si="0">C19+C20</f>
        <v>865384.12</v>
      </c>
      <c r="D18" s="32">
        <f t="shared" si="0"/>
        <v>822480.65</v>
      </c>
      <c r="E18" s="104">
        <f t="shared" ref="E18" si="1">E19+E20</f>
        <v>954536.22</v>
      </c>
    </row>
    <row r="19" spans="1:5" x14ac:dyDescent="0.25">
      <c r="A19" s="233" t="s">
        <v>20</v>
      </c>
      <c r="B19" s="234"/>
      <c r="C19" s="31">
        <v>865384.12</v>
      </c>
      <c r="D19" s="31">
        <v>822480.65</v>
      </c>
      <c r="E19" s="105">
        <v>954536.22</v>
      </c>
    </row>
    <row r="20" spans="1:5" x14ac:dyDescent="0.25">
      <c r="A20" s="233" t="s">
        <v>234</v>
      </c>
      <c r="B20" s="234"/>
      <c r="C20" s="31">
        <v>0</v>
      </c>
      <c r="D20" s="31">
        <v>0</v>
      </c>
      <c r="E20" s="105">
        <v>0</v>
      </c>
    </row>
    <row r="21" spans="1:5" x14ac:dyDescent="0.25">
      <c r="A21" s="235" t="s">
        <v>21</v>
      </c>
      <c r="B21" s="234"/>
      <c r="C21" s="32">
        <f t="shared" ref="C21:D21" si="2">C22+C23</f>
        <v>846666.64</v>
      </c>
      <c r="D21" s="32">
        <f t="shared" si="2"/>
        <v>824234.97</v>
      </c>
      <c r="E21" s="104">
        <f t="shared" ref="E21" si="3">E22+E23</f>
        <v>1009971.26</v>
      </c>
    </row>
    <row r="22" spans="1:5" x14ac:dyDescent="0.25">
      <c r="A22" s="233" t="s">
        <v>22</v>
      </c>
      <c r="B22" s="234"/>
      <c r="C22" s="31">
        <v>833931.77</v>
      </c>
      <c r="D22" s="31">
        <v>810208.72</v>
      </c>
      <c r="E22" s="105">
        <v>952062.85</v>
      </c>
    </row>
    <row r="23" spans="1:5" x14ac:dyDescent="0.25">
      <c r="A23" s="233" t="s">
        <v>23</v>
      </c>
      <c r="B23" s="234"/>
      <c r="C23" s="31">
        <v>12734.87</v>
      </c>
      <c r="D23" s="31">
        <v>14026.25</v>
      </c>
      <c r="E23" s="105">
        <v>57908.41</v>
      </c>
    </row>
    <row r="24" spans="1:5" ht="15.75" thickBot="1" x14ac:dyDescent="0.3">
      <c r="A24" s="231" t="s">
        <v>24</v>
      </c>
      <c r="B24" s="232"/>
      <c r="C24" s="72">
        <f t="shared" ref="C24:D24" si="4">C18-C21</f>
        <v>18717.479999999981</v>
      </c>
      <c r="D24" s="72">
        <f t="shared" si="4"/>
        <v>-1754.3199999999488</v>
      </c>
      <c r="E24" s="106">
        <f>E21-E18</f>
        <v>55435.040000000037</v>
      </c>
    </row>
    <row r="25" spans="1:5" x14ac:dyDescent="0.25">
      <c r="A25" s="11"/>
      <c r="B25" s="11"/>
      <c r="C25" s="8"/>
      <c r="D25" s="8"/>
      <c r="E25" s="8"/>
    </row>
    <row r="26" spans="1:5" ht="15.75" thickBot="1" x14ac:dyDescent="0.3">
      <c r="A26" s="11"/>
      <c r="B26" s="11"/>
      <c r="C26" s="8"/>
      <c r="D26" s="8"/>
      <c r="E26" s="8"/>
    </row>
    <row r="27" spans="1:5" ht="57" x14ac:dyDescent="0.25">
      <c r="A27" s="239" t="s">
        <v>25</v>
      </c>
      <c r="B27" s="240"/>
      <c r="C27" s="93" t="s">
        <v>244</v>
      </c>
      <c r="D27" s="93" t="s">
        <v>245</v>
      </c>
      <c r="E27" s="103" t="s">
        <v>246</v>
      </c>
    </row>
    <row r="28" spans="1:5" ht="27" customHeight="1" x14ac:dyDescent="0.25">
      <c r="A28" s="235" t="s">
        <v>26</v>
      </c>
      <c r="B28" s="234"/>
      <c r="C28" s="32">
        <v>-16963.16</v>
      </c>
      <c r="D28" s="32">
        <v>-16963.16</v>
      </c>
      <c r="E28" s="104">
        <v>0</v>
      </c>
    </row>
    <row r="29" spans="1:5" ht="27" customHeight="1" x14ac:dyDescent="0.25">
      <c r="A29" s="233" t="s">
        <v>249</v>
      </c>
      <c r="B29" s="234"/>
      <c r="C29" s="32">
        <v>18717.48</v>
      </c>
      <c r="D29" s="32">
        <v>0</v>
      </c>
      <c r="E29" s="104">
        <v>55435.040000000001</v>
      </c>
    </row>
    <row r="30" spans="1:5" ht="27" customHeight="1" x14ac:dyDescent="0.25">
      <c r="A30" s="233" t="s">
        <v>27</v>
      </c>
      <c r="B30" s="234"/>
      <c r="C30" s="32">
        <v>0</v>
      </c>
      <c r="D30" s="32">
        <v>1754.32</v>
      </c>
      <c r="E30" s="104">
        <v>1754.32</v>
      </c>
    </row>
    <row r="31" spans="1:5" ht="23.25" customHeight="1" x14ac:dyDescent="0.25">
      <c r="A31" s="233" t="s">
        <v>181</v>
      </c>
      <c r="B31" s="234"/>
      <c r="C31" s="32">
        <v>0</v>
      </c>
      <c r="D31" s="32">
        <v>0</v>
      </c>
      <c r="E31" s="104">
        <f>E29-E30</f>
        <v>53680.72</v>
      </c>
    </row>
    <row r="32" spans="1:5" ht="27" customHeight="1" thickBot="1" x14ac:dyDescent="0.3">
      <c r="A32" s="231" t="s">
        <v>239</v>
      </c>
      <c r="B32" s="232"/>
      <c r="C32" s="72">
        <f>C29+C28</f>
        <v>1754.3199999999997</v>
      </c>
      <c r="D32" s="72">
        <v>0</v>
      </c>
      <c r="E32" s="106">
        <v>0</v>
      </c>
    </row>
    <row r="33" spans="1:5" x14ac:dyDescent="0.25">
      <c r="A33" s="11"/>
      <c r="B33" s="11"/>
    </row>
    <row r="34" spans="1:5" ht="15.75" thickBot="1" x14ac:dyDescent="0.3">
      <c r="A34" s="11"/>
      <c r="B34" s="11"/>
    </row>
    <row r="35" spans="1:5" ht="57" x14ac:dyDescent="0.25">
      <c r="A35" s="239" t="s">
        <v>28</v>
      </c>
      <c r="B35" s="240"/>
      <c r="C35" s="93" t="s">
        <v>244</v>
      </c>
      <c r="D35" s="93" t="s">
        <v>245</v>
      </c>
      <c r="E35" s="103" t="s">
        <v>246</v>
      </c>
    </row>
    <row r="36" spans="1:5" x14ac:dyDescent="0.25">
      <c r="A36" s="233" t="s">
        <v>29</v>
      </c>
      <c r="B36" s="234"/>
      <c r="C36" s="22">
        <v>0</v>
      </c>
      <c r="D36" s="22">
        <v>0</v>
      </c>
      <c r="E36" s="107">
        <v>0</v>
      </c>
    </row>
    <row r="37" spans="1:5" x14ac:dyDescent="0.25">
      <c r="A37" s="233" t="s">
        <v>30</v>
      </c>
      <c r="B37" s="234"/>
      <c r="C37" s="22">
        <v>0</v>
      </c>
      <c r="D37" s="22">
        <v>0</v>
      </c>
      <c r="E37" s="107">
        <v>0</v>
      </c>
    </row>
    <row r="38" spans="1:5" x14ac:dyDescent="0.25">
      <c r="A38" s="235" t="s">
        <v>31</v>
      </c>
      <c r="B38" s="241"/>
      <c r="C38" s="25">
        <v>0</v>
      </c>
      <c r="D38" s="25">
        <v>0</v>
      </c>
      <c r="E38" s="108">
        <v>0</v>
      </c>
    </row>
    <row r="39" spans="1:5" ht="15.75" thickBot="1" x14ac:dyDescent="0.3">
      <c r="A39" s="238" t="s">
        <v>32</v>
      </c>
      <c r="B39" s="232"/>
      <c r="C39" s="109">
        <v>0</v>
      </c>
      <c r="D39" s="109">
        <v>0</v>
      </c>
      <c r="E39" s="110">
        <v>0</v>
      </c>
    </row>
    <row r="40" spans="1:5" x14ac:dyDescent="0.25">
      <c r="A40" s="15"/>
      <c r="B40" s="144"/>
      <c r="C40" s="129"/>
      <c r="D40" s="224"/>
      <c r="E40" s="224"/>
    </row>
    <row r="41" spans="1:5" x14ac:dyDescent="0.25">
      <c r="A41" s="11"/>
      <c r="B41" s="11"/>
      <c r="D41" t="s">
        <v>237</v>
      </c>
    </row>
  </sheetData>
  <mergeCells count="24">
    <mergeCell ref="A6:B7"/>
    <mergeCell ref="A39:B39"/>
    <mergeCell ref="A28:B28"/>
    <mergeCell ref="A30:B30"/>
    <mergeCell ref="A35:B35"/>
    <mergeCell ref="A36:B36"/>
    <mergeCell ref="A37:B37"/>
    <mergeCell ref="A38:B38"/>
    <mergeCell ref="A27:B27"/>
    <mergeCell ref="A16:B16"/>
    <mergeCell ref="A19:B19"/>
    <mergeCell ref="A18:B18"/>
    <mergeCell ref="A14:C14"/>
    <mergeCell ref="A12:C12"/>
    <mergeCell ref="A9:C9"/>
    <mergeCell ref="A10:C10"/>
    <mergeCell ref="A32:B32"/>
    <mergeCell ref="A20:B20"/>
    <mergeCell ref="A29:B29"/>
    <mergeCell ref="A31:B31"/>
    <mergeCell ref="A21:B21"/>
    <mergeCell ref="A22:B22"/>
    <mergeCell ref="A23:B23"/>
    <mergeCell ref="A24:B24"/>
  </mergeCell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37" zoomScaleNormal="100" workbookViewId="0">
      <selection activeCell="F45" sqref="F45"/>
    </sheetView>
  </sheetViews>
  <sheetFormatPr defaultRowHeight="15" x14ac:dyDescent="0.25"/>
  <cols>
    <col min="2" max="2" width="35" customWidth="1"/>
    <col min="3" max="3" width="12.85546875" customWidth="1"/>
    <col min="4" max="4" width="12.7109375" customWidth="1"/>
    <col min="5" max="5" width="13.7109375" customWidth="1"/>
    <col min="6" max="7" width="11.28515625" customWidth="1"/>
  </cols>
  <sheetData>
    <row r="1" spans="1:7" x14ac:dyDescent="0.25">
      <c r="A1" s="9" t="s">
        <v>12</v>
      </c>
      <c r="B1" s="9"/>
      <c r="C1" s="11"/>
      <c r="D1" s="11"/>
      <c r="E1" s="11"/>
      <c r="F1" s="11"/>
      <c r="G1" s="11"/>
    </row>
    <row r="2" spans="1:7" x14ac:dyDescent="0.25">
      <c r="A2" s="9" t="s">
        <v>236</v>
      </c>
      <c r="B2" s="9"/>
      <c r="C2" s="11"/>
      <c r="D2" s="11"/>
      <c r="E2" s="11"/>
      <c r="F2" s="11"/>
      <c r="G2" s="11"/>
    </row>
    <row r="3" spans="1:7" x14ac:dyDescent="0.25">
      <c r="A3" s="9" t="s">
        <v>85</v>
      </c>
      <c r="B3" s="9"/>
      <c r="C3" s="11"/>
      <c r="D3" s="11"/>
      <c r="E3" s="11"/>
      <c r="F3" s="11"/>
      <c r="G3" s="11"/>
    </row>
    <row r="4" spans="1:7" x14ac:dyDescent="0.25">
      <c r="A4" s="10" t="s">
        <v>86</v>
      </c>
      <c r="B4" s="9"/>
      <c r="C4" s="11"/>
      <c r="D4" s="11"/>
      <c r="E4" s="11"/>
      <c r="F4" s="11"/>
      <c r="G4" s="11"/>
    </row>
    <row r="5" spans="1:7" ht="15.75" x14ac:dyDescent="0.25">
      <c r="A5" s="59"/>
      <c r="B5" s="11"/>
      <c r="C5" s="11"/>
      <c r="D5" s="11"/>
      <c r="E5" s="11"/>
      <c r="F5" s="11"/>
      <c r="G5" s="11"/>
    </row>
    <row r="6" spans="1:7" ht="32.25" customHeight="1" x14ac:dyDescent="0.25">
      <c r="A6" s="251" t="s">
        <v>248</v>
      </c>
      <c r="B6" s="252"/>
      <c r="C6" s="252"/>
      <c r="D6" s="252"/>
      <c r="E6" s="252"/>
      <c r="F6" s="252"/>
      <c r="G6" s="252"/>
    </row>
    <row r="7" spans="1:7" ht="15.75" x14ac:dyDescent="0.25">
      <c r="A7" s="53"/>
      <c r="B7" s="52"/>
      <c r="C7" s="222"/>
      <c r="D7" s="52"/>
      <c r="E7" s="52"/>
      <c r="F7" s="52"/>
      <c r="G7" s="11"/>
    </row>
    <row r="8" spans="1:7" ht="15.75" x14ac:dyDescent="0.25">
      <c r="A8" s="253" t="s">
        <v>205</v>
      </c>
      <c r="B8" s="245"/>
      <c r="C8" s="245"/>
      <c r="D8" s="254"/>
      <c r="E8" s="254"/>
      <c r="F8" s="246"/>
      <c r="G8" s="246"/>
    </row>
    <row r="9" spans="1:7" ht="15.75" x14ac:dyDescent="0.25">
      <c r="A9" s="87"/>
      <c r="B9" s="86"/>
      <c r="C9" s="223"/>
      <c r="D9" s="88"/>
      <c r="E9" s="88"/>
      <c r="F9" s="11"/>
      <c r="G9" s="11"/>
    </row>
    <row r="10" spans="1:7" ht="15.75" x14ac:dyDescent="0.25">
      <c r="A10" s="253" t="s">
        <v>206</v>
      </c>
      <c r="B10" s="246"/>
      <c r="C10" s="246"/>
      <c r="D10" s="246"/>
      <c r="E10" s="246"/>
      <c r="F10" s="246"/>
      <c r="G10" s="246"/>
    </row>
    <row r="11" spans="1:7" ht="15.75" x14ac:dyDescent="0.25">
      <c r="A11" s="59"/>
      <c r="B11" s="11"/>
      <c r="C11" s="11"/>
      <c r="D11" s="11"/>
      <c r="E11" s="11"/>
      <c r="F11" s="11"/>
      <c r="G11" s="11"/>
    </row>
    <row r="12" spans="1:7" ht="16.5" thickBot="1" x14ac:dyDescent="0.3">
      <c r="A12" s="257" t="s">
        <v>0</v>
      </c>
      <c r="B12" s="257"/>
      <c r="C12" s="257"/>
      <c r="D12" s="257"/>
      <c r="E12" s="257"/>
      <c r="F12" s="257"/>
      <c r="G12" s="258"/>
    </row>
    <row r="13" spans="1:7" ht="57" x14ac:dyDescent="0.25">
      <c r="A13" s="111" t="s">
        <v>82</v>
      </c>
      <c r="B13" s="93" t="s">
        <v>35</v>
      </c>
      <c r="C13" s="93" t="s">
        <v>244</v>
      </c>
      <c r="D13" s="93" t="s">
        <v>245</v>
      </c>
      <c r="E13" s="93" t="s">
        <v>246</v>
      </c>
      <c r="F13" s="94" t="s">
        <v>179</v>
      </c>
      <c r="G13" s="95" t="s">
        <v>179</v>
      </c>
    </row>
    <row r="14" spans="1:7" x14ac:dyDescent="0.25">
      <c r="A14" s="60">
        <v>1</v>
      </c>
      <c r="B14" s="61">
        <v>2</v>
      </c>
      <c r="C14" s="61">
        <v>3</v>
      </c>
      <c r="D14" s="61">
        <v>4</v>
      </c>
      <c r="E14" s="61">
        <v>5</v>
      </c>
      <c r="F14" s="62" t="s">
        <v>188</v>
      </c>
      <c r="G14" s="63" t="s">
        <v>189</v>
      </c>
    </row>
    <row r="15" spans="1:7" s="121" customFormat="1" ht="15.75" x14ac:dyDescent="0.25">
      <c r="A15" s="255" t="s">
        <v>212</v>
      </c>
      <c r="B15" s="256"/>
      <c r="C15" s="120">
        <f t="shared" ref="C15:E15" si="0">C16</f>
        <v>865384.11999999988</v>
      </c>
      <c r="D15" s="120">
        <f t="shared" si="0"/>
        <v>925649.57000000007</v>
      </c>
      <c r="E15" s="120">
        <f t="shared" si="0"/>
        <v>954536.22</v>
      </c>
      <c r="F15" s="31">
        <f>(E15/C15)*100</f>
        <v>110.30202634178221</v>
      </c>
      <c r="G15" s="65">
        <f>(E15/D15)*100</f>
        <v>103.12068961475345</v>
      </c>
    </row>
    <row r="16" spans="1:7" x14ac:dyDescent="0.25">
      <c r="A16" s="64"/>
      <c r="B16" s="89" t="s">
        <v>190</v>
      </c>
      <c r="C16" s="32">
        <f t="shared" ref="C16" si="1">C17+C20+C22+C25</f>
        <v>865384.11999999988</v>
      </c>
      <c r="D16" s="32">
        <f>D17+D20+D22+D25</f>
        <v>925649.57000000007</v>
      </c>
      <c r="E16" s="32">
        <f t="shared" ref="E16" si="2">E17+E20+E22+E25</f>
        <v>954536.22</v>
      </c>
      <c r="F16" s="31">
        <f t="shared" ref="F16:F30" si="3">(E16/C16)*100</f>
        <v>110.30202634178221</v>
      </c>
      <c r="G16" s="65">
        <f t="shared" ref="G16:G30" si="4">(E16/D16)*100</f>
        <v>103.12068961475345</v>
      </c>
    </row>
    <row r="17" spans="1:7" ht="28.5" customHeight="1" x14ac:dyDescent="0.25">
      <c r="A17" s="146">
        <v>63</v>
      </c>
      <c r="B17" s="17" t="s">
        <v>39</v>
      </c>
      <c r="C17" s="18">
        <f t="shared" ref="C17" si="5">C18+C19</f>
        <v>725432.65999999992</v>
      </c>
      <c r="D17" s="18">
        <f t="shared" ref="D17:E17" si="6">D18+D19</f>
        <v>739092.14</v>
      </c>
      <c r="E17" s="18">
        <f t="shared" si="6"/>
        <v>769507.79</v>
      </c>
      <c r="F17" s="31">
        <f t="shared" si="3"/>
        <v>106.07570246423701</v>
      </c>
      <c r="G17" s="65">
        <f t="shared" si="4"/>
        <v>104.11527174406157</v>
      </c>
    </row>
    <row r="18" spans="1:7" ht="30" customHeight="1" x14ac:dyDescent="0.25">
      <c r="A18" s="154">
        <v>636</v>
      </c>
      <c r="B18" s="155" t="s">
        <v>38</v>
      </c>
      <c r="C18" s="19">
        <v>721461.19</v>
      </c>
      <c r="D18" s="19">
        <v>733357.37</v>
      </c>
      <c r="E18" s="19">
        <v>763773.02</v>
      </c>
      <c r="F18" s="31">
        <f t="shared" si="3"/>
        <v>105.86474097102854</v>
      </c>
      <c r="G18" s="65">
        <f t="shared" si="4"/>
        <v>104.14745269417556</v>
      </c>
    </row>
    <row r="19" spans="1:7" ht="30" x14ac:dyDescent="0.25">
      <c r="A19" s="148">
        <v>639</v>
      </c>
      <c r="B19" s="23" t="s">
        <v>40</v>
      </c>
      <c r="C19" s="19">
        <v>3971.47</v>
      </c>
      <c r="D19" s="19">
        <v>5734.77</v>
      </c>
      <c r="E19" s="19">
        <v>5734.77</v>
      </c>
      <c r="F19" s="31">
        <f t="shared" si="3"/>
        <v>144.39917713088605</v>
      </c>
      <c r="G19" s="65">
        <f t="shared" si="4"/>
        <v>100</v>
      </c>
    </row>
    <row r="20" spans="1:7" ht="42.75" x14ac:dyDescent="0.25">
      <c r="A20" s="150">
        <v>65</v>
      </c>
      <c r="B20" s="26" t="s">
        <v>44</v>
      </c>
      <c r="C20" s="27">
        <f t="shared" ref="C20:E20" si="7">C21</f>
        <v>229.87</v>
      </c>
      <c r="D20" s="27">
        <f t="shared" si="7"/>
        <v>300</v>
      </c>
      <c r="E20" s="27">
        <f t="shared" si="7"/>
        <v>0</v>
      </c>
      <c r="F20" s="31">
        <f t="shared" si="3"/>
        <v>0</v>
      </c>
      <c r="G20" s="65">
        <f t="shared" si="4"/>
        <v>0</v>
      </c>
    </row>
    <row r="21" spans="1:7" x14ac:dyDescent="0.25">
      <c r="A21" s="148">
        <v>652</v>
      </c>
      <c r="B21" s="23" t="s">
        <v>42</v>
      </c>
      <c r="C21" s="19">
        <v>229.87</v>
      </c>
      <c r="D21" s="19">
        <v>300</v>
      </c>
      <c r="E21" s="19">
        <v>0</v>
      </c>
      <c r="F21" s="31">
        <f t="shared" si="3"/>
        <v>0</v>
      </c>
      <c r="G21" s="65">
        <f t="shared" si="4"/>
        <v>0</v>
      </c>
    </row>
    <row r="22" spans="1:7" ht="57" x14ac:dyDescent="0.25">
      <c r="A22" s="150">
        <v>66</v>
      </c>
      <c r="B22" s="26" t="s">
        <v>46</v>
      </c>
      <c r="C22" s="27">
        <f t="shared" ref="C22" si="8">C23+C24</f>
        <v>3065</v>
      </c>
      <c r="D22" s="27">
        <f t="shared" ref="D22:E22" si="9">D23+D24</f>
        <v>5250</v>
      </c>
      <c r="E22" s="27">
        <f t="shared" si="9"/>
        <v>3991</v>
      </c>
      <c r="F22" s="31">
        <f t="shared" si="3"/>
        <v>130.21207177814028</v>
      </c>
      <c r="G22" s="65">
        <f t="shared" si="4"/>
        <v>76.019047619047626</v>
      </c>
    </row>
    <row r="23" spans="1:7" ht="30" x14ac:dyDescent="0.25">
      <c r="A23" s="148">
        <v>661</v>
      </c>
      <c r="B23" s="23" t="s">
        <v>45</v>
      </c>
      <c r="C23" s="19">
        <v>3065</v>
      </c>
      <c r="D23" s="19">
        <v>5250</v>
      </c>
      <c r="E23" s="19">
        <v>3991</v>
      </c>
      <c r="F23" s="31">
        <f t="shared" si="3"/>
        <v>130.21207177814028</v>
      </c>
      <c r="G23" s="65">
        <f t="shared" si="4"/>
        <v>76.019047619047626</v>
      </c>
    </row>
    <row r="24" spans="1:7" ht="30" x14ac:dyDescent="0.25">
      <c r="A24" s="148">
        <v>663</v>
      </c>
      <c r="B24" s="23" t="s">
        <v>47</v>
      </c>
      <c r="C24" s="19">
        <v>0</v>
      </c>
      <c r="D24" s="19">
        <v>0</v>
      </c>
      <c r="E24" s="19">
        <v>0</v>
      </c>
      <c r="F24" s="31">
        <v>0</v>
      </c>
      <c r="G24" s="65">
        <v>0</v>
      </c>
    </row>
    <row r="25" spans="1:7" ht="35.25" customHeight="1" x14ac:dyDescent="0.25">
      <c r="A25" s="150">
        <v>67</v>
      </c>
      <c r="B25" s="26" t="s">
        <v>48</v>
      </c>
      <c r="C25" s="27">
        <f t="shared" ref="C25:E25" si="10">C26</f>
        <v>136656.59</v>
      </c>
      <c r="D25" s="27">
        <f t="shared" si="10"/>
        <v>181007.43</v>
      </c>
      <c r="E25" s="27">
        <f t="shared" si="10"/>
        <v>181037.43</v>
      </c>
      <c r="F25" s="31">
        <f t="shared" si="3"/>
        <v>132.47617989004408</v>
      </c>
      <c r="G25" s="65">
        <f t="shared" si="4"/>
        <v>100.01657390528113</v>
      </c>
    </row>
    <row r="26" spans="1:7" ht="45" x14ac:dyDescent="0.25">
      <c r="A26" s="148">
        <v>671</v>
      </c>
      <c r="B26" s="23" t="s">
        <v>49</v>
      </c>
      <c r="C26" s="19">
        <v>136656.59</v>
      </c>
      <c r="D26" s="19">
        <v>181007.43</v>
      </c>
      <c r="E26" s="19">
        <v>181037.43</v>
      </c>
      <c r="F26" s="31">
        <f t="shared" si="3"/>
        <v>132.47617989004408</v>
      </c>
      <c r="G26" s="65">
        <f t="shared" si="4"/>
        <v>100.01657390528113</v>
      </c>
    </row>
    <row r="27" spans="1:7" ht="30" x14ac:dyDescent="0.25">
      <c r="A27" s="64">
        <v>9221</v>
      </c>
      <c r="B27" s="23" t="s">
        <v>191</v>
      </c>
      <c r="C27" s="31">
        <v>3316.86</v>
      </c>
      <c r="D27" s="31">
        <v>3316.86</v>
      </c>
      <c r="E27" s="31">
        <v>1754.32</v>
      </c>
      <c r="F27" s="31">
        <f t="shared" si="3"/>
        <v>52.890987259034141</v>
      </c>
      <c r="G27" s="65">
        <f t="shared" si="4"/>
        <v>52.890987259034141</v>
      </c>
    </row>
    <row r="28" spans="1:7" x14ac:dyDescent="0.25">
      <c r="A28" s="64"/>
      <c r="B28" s="23" t="s">
        <v>192</v>
      </c>
      <c r="C28" s="31">
        <v>18717.48</v>
      </c>
      <c r="D28" s="31">
        <v>0</v>
      </c>
      <c r="E28" s="31">
        <v>0</v>
      </c>
      <c r="F28" s="31">
        <v>0</v>
      </c>
      <c r="G28" s="65">
        <v>0</v>
      </c>
    </row>
    <row r="29" spans="1:7" x14ac:dyDescent="0.25">
      <c r="A29" s="64"/>
      <c r="B29" s="23" t="s">
        <v>193</v>
      </c>
      <c r="C29" s="31">
        <v>16963.16</v>
      </c>
      <c r="D29" s="31">
        <v>20280.02</v>
      </c>
      <c r="E29" s="31">
        <v>55435.040000000001</v>
      </c>
      <c r="F29" s="31">
        <f t="shared" si="3"/>
        <v>326.79665816982214</v>
      </c>
      <c r="G29" s="65">
        <f t="shared" si="4"/>
        <v>273.34805389738273</v>
      </c>
    </row>
    <row r="30" spans="1:7" ht="25.5" x14ac:dyDescent="0.25">
      <c r="A30" s="64"/>
      <c r="B30" s="153" t="s">
        <v>181</v>
      </c>
      <c r="C30" s="31">
        <v>0</v>
      </c>
      <c r="D30" s="31">
        <v>-16963.16</v>
      </c>
      <c r="E30" s="31">
        <f>E29-E27</f>
        <v>53680.72</v>
      </c>
      <c r="F30" s="31">
        <v>0</v>
      </c>
      <c r="G30" s="65">
        <f t="shared" si="4"/>
        <v>-316.45471716354734</v>
      </c>
    </row>
    <row r="31" spans="1:7" ht="26.25" thickBot="1" x14ac:dyDescent="0.3">
      <c r="A31" s="66"/>
      <c r="B31" s="67" t="s">
        <v>240</v>
      </c>
      <c r="C31" s="68">
        <f>C28-C29</f>
        <v>1754.3199999999997</v>
      </c>
      <c r="D31" s="68">
        <v>0</v>
      </c>
      <c r="E31" s="68">
        <v>0</v>
      </c>
      <c r="F31" s="68">
        <v>0</v>
      </c>
      <c r="G31" s="69">
        <v>0</v>
      </c>
    </row>
    <row r="32" spans="1:7" x14ac:dyDescent="0.25">
      <c r="A32" s="259"/>
      <c r="B32" s="259"/>
      <c r="C32" s="29"/>
      <c r="D32" s="29"/>
      <c r="E32" s="29"/>
      <c r="F32" s="29"/>
      <c r="G32" s="70"/>
    </row>
    <row r="33" spans="1:7" x14ac:dyDescent="0.25">
      <c r="A33" s="71"/>
      <c r="B33" s="71"/>
      <c r="C33" s="29"/>
      <c r="D33" s="29"/>
      <c r="E33" s="29"/>
      <c r="F33" s="29"/>
      <c r="G33" s="70"/>
    </row>
    <row r="34" spans="1:7" ht="15.75" thickBot="1" x14ac:dyDescent="0.3">
      <c r="A34" s="260" t="s">
        <v>3</v>
      </c>
      <c r="B34" s="260"/>
      <c r="C34" s="258"/>
      <c r="D34" s="258"/>
      <c r="E34" s="258"/>
      <c r="F34" s="258"/>
      <c r="G34" s="258"/>
    </row>
    <row r="35" spans="1:7" ht="57" x14ac:dyDescent="0.25">
      <c r="A35" s="111" t="s">
        <v>82</v>
      </c>
      <c r="B35" s="93" t="s">
        <v>35</v>
      </c>
      <c r="C35" s="93" t="s">
        <v>244</v>
      </c>
      <c r="D35" s="93" t="s">
        <v>245</v>
      </c>
      <c r="E35" s="93" t="s">
        <v>246</v>
      </c>
      <c r="F35" s="94" t="s">
        <v>179</v>
      </c>
      <c r="G35" s="95" t="s">
        <v>179</v>
      </c>
    </row>
    <row r="36" spans="1:7" x14ac:dyDescent="0.25">
      <c r="A36" s="60">
        <v>1</v>
      </c>
      <c r="B36" s="61">
        <v>2</v>
      </c>
      <c r="C36" s="61">
        <v>3</v>
      </c>
      <c r="D36" s="61">
        <v>4</v>
      </c>
      <c r="E36" s="61">
        <v>5</v>
      </c>
      <c r="F36" s="62" t="s">
        <v>188</v>
      </c>
      <c r="G36" s="63" t="s">
        <v>189</v>
      </c>
    </row>
    <row r="37" spans="1:7" s="121" customFormat="1" ht="15.75" x14ac:dyDescent="0.25">
      <c r="A37" s="255" t="s">
        <v>213</v>
      </c>
      <c r="B37" s="256"/>
      <c r="C37" s="120">
        <f t="shared" ref="C37" si="11">C38+C49</f>
        <v>846666.64000000013</v>
      </c>
      <c r="D37" s="120">
        <f t="shared" ref="D37:E37" si="12">D38+D49</f>
        <v>925649.57</v>
      </c>
      <c r="E37" s="120">
        <f t="shared" si="12"/>
        <v>1009971.26</v>
      </c>
      <c r="F37" s="31">
        <f>(E37/C37)*100</f>
        <v>119.2879478515889</v>
      </c>
      <c r="G37" s="65">
        <f>(E37/D37)*100</f>
        <v>109.1094613699221</v>
      </c>
    </row>
    <row r="38" spans="1:7" x14ac:dyDescent="0.25">
      <c r="A38" s="64"/>
      <c r="B38" s="89" t="s">
        <v>194</v>
      </c>
      <c r="C38" s="32">
        <f t="shared" ref="C38" si="13">SUM(C39:C48)</f>
        <v>833931.77000000014</v>
      </c>
      <c r="D38" s="32">
        <f t="shared" ref="D38:E38" si="14">SUM(D39:D48)</f>
        <v>867741.15999999992</v>
      </c>
      <c r="E38" s="32">
        <f t="shared" si="14"/>
        <v>952062.85</v>
      </c>
      <c r="F38" s="31">
        <f t="shared" ref="F38:F51" si="15">(E38/C38)*100</f>
        <v>114.16555697356389</v>
      </c>
      <c r="G38" s="65">
        <f t="shared" ref="G38:G53" si="16">(E38/D38)*100</f>
        <v>109.71737816378331</v>
      </c>
    </row>
    <row r="39" spans="1:7" x14ac:dyDescent="0.25">
      <c r="A39" s="64">
        <v>311</v>
      </c>
      <c r="B39" s="23" t="s">
        <v>4</v>
      </c>
      <c r="C39" s="31">
        <v>553252.39</v>
      </c>
      <c r="D39" s="31">
        <v>583352.98</v>
      </c>
      <c r="E39" s="31">
        <v>641806.88</v>
      </c>
      <c r="F39" s="31">
        <f t="shared" si="15"/>
        <v>116.00616492592107</v>
      </c>
      <c r="G39" s="65">
        <f t="shared" si="16"/>
        <v>110.02033108667757</v>
      </c>
    </row>
    <row r="40" spans="1:7" x14ac:dyDescent="0.25">
      <c r="A40" s="64">
        <v>312</v>
      </c>
      <c r="B40" s="23" t="s">
        <v>5</v>
      </c>
      <c r="C40" s="31">
        <v>26564.62</v>
      </c>
      <c r="D40" s="31">
        <v>21000</v>
      </c>
      <c r="E40" s="31">
        <v>25388.78</v>
      </c>
      <c r="F40" s="31">
        <f t="shared" si="15"/>
        <v>95.573661509180255</v>
      </c>
      <c r="G40" s="65">
        <f t="shared" si="16"/>
        <v>120.89895238095238</v>
      </c>
    </row>
    <row r="41" spans="1:7" x14ac:dyDescent="0.25">
      <c r="A41" s="64">
        <v>313</v>
      </c>
      <c r="B41" s="23" t="s">
        <v>6</v>
      </c>
      <c r="C41" s="31">
        <v>87546.25</v>
      </c>
      <c r="D41" s="31">
        <v>80000</v>
      </c>
      <c r="E41" s="31">
        <v>101479.01</v>
      </c>
      <c r="F41" s="31">
        <f t="shared" si="15"/>
        <v>115.91474220769022</v>
      </c>
      <c r="G41" s="65">
        <f t="shared" si="16"/>
        <v>126.84876249999999</v>
      </c>
    </row>
    <row r="42" spans="1:7" x14ac:dyDescent="0.25">
      <c r="A42" s="64">
        <v>321</v>
      </c>
      <c r="B42" s="23" t="s">
        <v>7</v>
      </c>
      <c r="C42" s="31">
        <v>28692.55</v>
      </c>
      <c r="D42" s="31">
        <v>29001.59</v>
      </c>
      <c r="E42" s="31">
        <v>29001.59</v>
      </c>
      <c r="F42" s="31">
        <f t="shared" si="15"/>
        <v>101.07707401398621</v>
      </c>
      <c r="G42" s="65">
        <f t="shared" si="16"/>
        <v>100</v>
      </c>
    </row>
    <row r="43" spans="1:7" x14ac:dyDescent="0.25">
      <c r="A43" s="64">
        <v>322</v>
      </c>
      <c r="B43" s="23" t="s">
        <v>8</v>
      </c>
      <c r="C43" s="31">
        <v>54449.3</v>
      </c>
      <c r="D43" s="31">
        <v>52287.26</v>
      </c>
      <c r="E43" s="31">
        <v>52287.26</v>
      </c>
      <c r="F43" s="31">
        <f t="shared" si="15"/>
        <v>96.029260247606487</v>
      </c>
      <c r="G43" s="65">
        <f t="shared" si="16"/>
        <v>100</v>
      </c>
    </row>
    <row r="44" spans="1:7" x14ac:dyDescent="0.25">
      <c r="A44" s="64">
        <v>323</v>
      </c>
      <c r="B44" s="23" t="s">
        <v>9</v>
      </c>
      <c r="C44" s="31">
        <v>76696.88</v>
      </c>
      <c r="D44" s="31">
        <v>95717.08</v>
      </c>
      <c r="E44" s="31">
        <v>95717.08</v>
      </c>
      <c r="F44" s="31">
        <f t="shared" si="15"/>
        <v>124.79918348699451</v>
      </c>
      <c r="G44" s="65">
        <f t="shared" si="16"/>
        <v>100</v>
      </c>
    </row>
    <row r="45" spans="1:7" x14ac:dyDescent="0.25">
      <c r="A45" s="64">
        <v>329</v>
      </c>
      <c r="B45" s="23" t="s">
        <v>73</v>
      </c>
      <c r="C45" s="31">
        <v>6055.4</v>
      </c>
      <c r="D45" s="31">
        <v>5859.47</v>
      </c>
      <c r="E45" s="31">
        <v>5859.47</v>
      </c>
      <c r="F45" s="31">
        <f t="shared" si="15"/>
        <v>96.764375598639248</v>
      </c>
      <c r="G45" s="65">
        <f t="shared" si="16"/>
        <v>100</v>
      </c>
    </row>
    <row r="46" spans="1:7" x14ac:dyDescent="0.25">
      <c r="A46" s="64">
        <v>343</v>
      </c>
      <c r="B46" s="23" t="s">
        <v>10</v>
      </c>
      <c r="C46" s="31">
        <v>352.74</v>
      </c>
      <c r="D46" s="31">
        <v>223.28</v>
      </c>
      <c r="E46" s="31">
        <v>223.28</v>
      </c>
      <c r="F46" s="31">
        <f t="shared" si="15"/>
        <v>63.298746952429553</v>
      </c>
      <c r="G46" s="65">
        <f t="shared" si="16"/>
        <v>100</v>
      </c>
    </row>
    <row r="47" spans="1:7" ht="17.25" customHeight="1" x14ac:dyDescent="0.25">
      <c r="A47" s="64">
        <v>372</v>
      </c>
      <c r="B47" s="23" t="s">
        <v>15</v>
      </c>
      <c r="C47" s="31">
        <v>0</v>
      </c>
      <c r="D47" s="31">
        <v>0</v>
      </c>
      <c r="E47" s="31">
        <v>0</v>
      </c>
      <c r="F47" s="31">
        <v>0</v>
      </c>
      <c r="G47" s="65">
        <v>0</v>
      </c>
    </row>
    <row r="48" spans="1:7" x14ac:dyDescent="0.25">
      <c r="A48" s="64">
        <v>381</v>
      </c>
      <c r="B48" s="23" t="s">
        <v>159</v>
      </c>
      <c r="C48" s="31">
        <v>321.64</v>
      </c>
      <c r="D48" s="31">
        <v>299.5</v>
      </c>
      <c r="E48" s="31">
        <v>299.5</v>
      </c>
      <c r="F48" s="31">
        <f t="shared" si="15"/>
        <v>93.116527795050374</v>
      </c>
      <c r="G48" s="65">
        <f t="shared" si="16"/>
        <v>100</v>
      </c>
    </row>
    <row r="49" spans="1:7" x14ac:dyDescent="0.25">
      <c r="A49" s="64"/>
      <c r="B49" s="89" t="s">
        <v>197</v>
      </c>
      <c r="C49" s="32">
        <f t="shared" ref="C49" si="17">SUM(C50:C53)</f>
        <v>12734.869999999999</v>
      </c>
      <c r="D49" s="32">
        <f t="shared" ref="D49:E49" si="18">SUM(D50:D53)</f>
        <v>57908.41</v>
      </c>
      <c r="E49" s="32">
        <f t="shared" si="18"/>
        <v>57908.41</v>
      </c>
      <c r="F49" s="31">
        <f t="shared" si="15"/>
        <v>454.72321272223439</v>
      </c>
      <c r="G49" s="65">
        <f t="shared" si="16"/>
        <v>100</v>
      </c>
    </row>
    <row r="50" spans="1:7" x14ac:dyDescent="0.25">
      <c r="A50" s="64">
        <v>422</v>
      </c>
      <c r="B50" s="23" t="s">
        <v>156</v>
      </c>
      <c r="C50" s="31">
        <v>3622.65</v>
      </c>
      <c r="D50" s="31">
        <v>4548.5</v>
      </c>
      <c r="E50" s="31">
        <v>4548.5</v>
      </c>
      <c r="F50" s="31">
        <f t="shared" si="15"/>
        <v>125.55725780851034</v>
      </c>
      <c r="G50" s="65">
        <f t="shared" si="16"/>
        <v>100</v>
      </c>
    </row>
    <row r="51" spans="1:7" x14ac:dyDescent="0.25">
      <c r="A51" s="64">
        <v>424</v>
      </c>
      <c r="B51" s="23" t="s">
        <v>11</v>
      </c>
      <c r="C51" s="31">
        <v>9112.2199999999993</v>
      </c>
      <c r="D51" s="31">
        <v>8429.33</v>
      </c>
      <c r="E51" s="31">
        <v>8429.33</v>
      </c>
      <c r="F51" s="31">
        <f t="shared" si="15"/>
        <v>92.505777955317143</v>
      </c>
      <c r="G51" s="65">
        <f t="shared" si="16"/>
        <v>100</v>
      </c>
    </row>
    <row r="52" spans="1:7" x14ac:dyDescent="0.25">
      <c r="A52" s="64">
        <v>426</v>
      </c>
      <c r="B52" s="23" t="s">
        <v>195</v>
      </c>
      <c r="C52" s="31">
        <v>0</v>
      </c>
      <c r="D52" s="31">
        <v>1275</v>
      </c>
      <c r="E52" s="31">
        <v>1275</v>
      </c>
      <c r="F52" s="31">
        <v>0</v>
      </c>
      <c r="G52" s="65">
        <v>0</v>
      </c>
    </row>
    <row r="53" spans="1:7" ht="30.75" thickBot="1" x14ac:dyDescent="0.3">
      <c r="A53" s="66">
        <v>451</v>
      </c>
      <c r="B53" s="122" t="s">
        <v>196</v>
      </c>
      <c r="C53" s="68">
        <v>0</v>
      </c>
      <c r="D53" s="68">
        <v>43655.58</v>
      </c>
      <c r="E53" s="68">
        <v>43655.58</v>
      </c>
      <c r="F53" s="68">
        <v>0</v>
      </c>
      <c r="G53" s="69">
        <f t="shared" si="16"/>
        <v>100</v>
      </c>
    </row>
  </sheetData>
  <mergeCells count="8">
    <mergeCell ref="A6:G6"/>
    <mergeCell ref="A8:G8"/>
    <mergeCell ref="A10:G10"/>
    <mergeCell ref="A37:B37"/>
    <mergeCell ref="A12:G12"/>
    <mergeCell ref="A32:B32"/>
    <mergeCell ref="A34:G34"/>
    <mergeCell ref="A15:B15"/>
  </mergeCells>
  <pageMargins left="0.7" right="0.7" top="0.75" bottom="0.75" header="0.3" footer="0.3"/>
  <pageSetup paperSize="9" scale="73" orientation="portrait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06"/>
  <sheetViews>
    <sheetView topLeftCell="A73" zoomScaleNormal="100" workbookViewId="0">
      <selection activeCell="G81" sqref="G81"/>
    </sheetView>
  </sheetViews>
  <sheetFormatPr defaultRowHeight="15" x14ac:dyDescent="0.25"/>
  <cols>
    <col min="1" max="1" width="4.42578125" customWidth="1"/>
    <col min="2" max="2" width="8.28515625" customWidth="1"/>
    <col min="3" max="3" width="46.85546875" customWidth="1"/>
    <col min="4" max="6" width="15.28515625" customWidth="1"/>
    <col min="7" max="7" width="8.85546875" style="156" customWidth="1"/>
    <col min="8" max="8" width="9.140625" style="157"/>
    <col min="10" max="10" width="11.7109375" bestFit="1" customWidth="1"/>
  </cols>
  <sheetData>
    <row r="1" spans="2:8" x14ac:dyDescent="0.25">
      <c r="B1" s="9" t="s">
        <v>12</v>
      </c>
      <c r="C1" s="9"/>
    </row>
    <row r="2" spans="2:8" x14ac:dyDescent="0.25">
      <c r="B2" s="9" t="s">
        <v>236</v>
      </c>
      <c r="C2" s="9"/>
    </row>
    <row r="3" spans="2:8" ht="15.75" customHeight="1" x14ac:dyDescent="0.25">
      <c r="B3" s="9" t="s">
        <v>85</v>
      </c>
      <c r="C3" s="9"/>
    </row>
    <row r="4" spans="2:8" ht="16.5" customHeight="1" x14ac:dyDescent="0.25">
      <c r="B4" s="10" t="s">
        <v>86</v>
      </c>
      <c r="C4" s="9"/>
    </row>
    <row r="5" spans="2:8" ht="15.75" x14ac:dyDescent="0.25">
      <c r="B5" s="253"/>
      <c r="C5" s="263"/>
      <c r="D5" s="263"/>
      <c r="E5" s="263"/>
      <c r="F5" s="263"/>
      <c r="G5" s="263"/>
    </row>
    <row r="6" spans="2:8" x14ac:dyDescent="0.25">
      <c r="B6" s="13"/>
      <c r="C6" s="269" t="s">
        <v>250</v>
      </c>
      <c r="D6" s="270"/>
      <c r="E6" s="270"/>
      <c r="F6" s="270"/>
      <c r="G6" s="158"/>
    </row>
    <row r="7" spans="2:8" x14ac:dyDescent="0.25">
      <c r="B7" s="49"/>
      <c r="C7" s="54"/>
      <c r="D7" s="225"/>
      <c r="E7" s="55"/>
      <c r="F7" s="55"/>
      <c r="G7" s="158"/>
    </row>
    <row r="8" spans="2:8" ht="15.75" x14ac:dyDescent="0.25">
      <c r="B8" s="49"/>
      <c r="C8" s="253" t="s">
        <v>205</v>
      </c>
      <c r="D8" s="245"/>
      <c r="E8" s="245"/>
      <c r="F8" s="254"/>
      <c r="G8" s="254"/>
    </row>
    <row r="9" spans="2:8" x14ac:dyDescent="0.25">
      <c r="B9" s="85"/>
      <c r="C9" s="90"/>
      <c r="D9" s="223"/>
      <c r="E9" s="88"/>
      <c r="F9" s="88"/>
      <c r="G9" s="159"/>
    </row>
    <row r="10" spans="2:8" x14ac:dyDescent="0.25">
      <c r="B10" s="49"/>
      <c r="C10" s="269" t="s">
        <v>182</v>
      </c>
      <c r="D10" s="254"/>
      <c r="E10" s="254"/>
      <c r="F10" s="254"/>
      <c r="G10" s="254"/>
    </row>
    <row r="11" spans="2:8" x14ac:dyDescent="0.25">
      <c r="B11" s="49"/>
      <c r="C11" s="54"/>
      <c r="D11" s="225"/>
      <c r="E11" s="55"/>
      <c r="F11" s="55"/>
      <c r="G11" s="158"/>
    </row>
    <row r="12" spans="2:8" x14ac:dyDescent="0.25">
      <c r="B12" s="264" t="s">
        <v>33</v>
      </c>
      <c r="C12" s="265"/>
      <c r="D12" s="265"/>
      <c r="E12" s="265"/>
      <c r="F12" s="265"/>
      <c r="G12" s="265"/>
      <c r="H12" s="160"/>
    </row>
    <row r="13" spans="2:8" ht="15" customHeight="1" x14ac:dyDescent="0.25">
      <c r="B13" s="36"/>
      <c r="C13" s="37"/>
      <c r="D13" s="37"/>
      <c r="E13" s="37"/>
      <c r="F13" s="37"/>
      <c r="G13" s="161"/>
      <c r="H13" s="160"/>
    </row>
    <row r="14" spans="2:8" ht="15.75" thickBot="1" x14ac:dyDescent="0.3">
      <c r="B14" s="266" t="s">
        <v>0</v>
      </c>
      <c r="C14" s="266"/>
      <c r="D14" s="266"/>
      <c r="E14" s="266"/>
      <c r="F14" s="266"/>
      <c r="G14" s="266"/>
      <c r="H14" s="267"/>
    </row>
    <row r="15" spans="2:8" ht="57" x14ac:dyDescent="0.25">
      <c r="B15" s="145" t="s">
        <v>34</v>
      </c>
      <c r="C15" s="93" t="s">
        <v>35</v>
      </c>
      <c r="D15" s="93" t="s">
        <v>244</v>
      </c>
      <c r="E15" s="93" t="s">
        <v>245</v>
      </c>
      <c r="F15" s="93" t="s">
        <v>246</v>
      </c>
      <c r="G15" s="162" t="s">
        <v>179</v>
      </c>
      <c r="H15" s="163" t="s">
        <v>179</v>
      </c>
    </row>
    <row r="16" spans="2:8" ht="21" customHeight="1" x14ac:dyDescent="0.25">
      <c r="B16" s="112">
        <v>1</v>
      </c>
      <c r="C16" s="16">
        <v>2</v>
      </c>
      <c r="D16" s="16">
        <v>3</v>
      </c>
      <c r="E16" s="16">
        <v>4</v>
      </c>
      <c r="F16" s="16">
        <v>5</v>
      </c>
      <c r="G16" s="164" t="s">
        <v>180</v>
      </c>
      <c r="H16" s="165" t="s">
        <v>265</v>
      </c>
    </row>
    <row r="17" spans="2:8" s="119" customFormat="1" ht="15.75" x14ac:dyDescent="0.25">
      <c r="B17" s="261" t="s">
        <v>50</v>
      </c>
      <c r="C17" s="271"/>
      <c r="D17" s="123">
        <f t="shared" ref="D17" si="0">D19+D26+D29+D34</f>
        <v>865384.12</v>
      </c>
      <c r="E17" s="123">
        <f t="shared" ref="E17:F17" si="1">E19+E26+E29+E34</f>
        <v>925649.57000000007</v>
      </c>
      <c r="F17" s="123">
        <f t="shared" si="1"/>
        <v>954536.22</v>
      </c>
      <c r="G17" s="166">
        <f>(F17/D17)*100</f>
        <v>110.3020263417822</v>
      </c>
      <c r="H17" s="167">
        <f>(F17/E17)*100</f>
        <v>103.12068961475345</v>
      </c>
    </row>
    <row r="18" spans="2:8" ht="21" customHeight="1" x14ac:dyDescent="0.25">
      <c r="B18" s="114">
        <v>6</v>
      </c>
      <c r="C18" s="17" t="s">
        <v>20</v>
      </c>
      <c r="D18" s="28">
        <f t="shared" ref="D18:F18" si="2">D19+D26+D29+D34</f>
        <v>865384.12</v>
      </c>
      <c r="E18" s="28">
        <f>E19+E26+E29+E34</f>
        <v>925649.57000000007</v>
      </c>
      <c r="F18" s="28">
        <f t="shared" si="2"/>
        <v>954536.22</v>
      </c>
      <c r="G18" s="166">
        <f t="shared" ref="G18:G36" si="3">(F18/D18)*100</f>
        <v>110.3020263417822</v>
      </c>
      <c r="H18" s="167">
        <f t="shared" ref="H18:H36" si="4">(F18/E18)*100</f>
        <v>103.12068961475345</v>
      </c>
    </row>
    <row r="19" spans="2:8" ht="29.25" x14ac:dyDescent="0.25">
      <c r="B19" s="146">
        <v>63</v>
      </c>
      <c r="C19" s="17" t="s">
        <v>39</v>
      </c>
      <c r="D19" s="18">
        <f>D20+D23</f>
        <v>725432.66</v>
      </c>
      <c r="E19" s="18">
        <f>E20+E23</f>
        <v>739092.14</v>
      </c>
      <c r="F19" s="18">
        <f>F20+F23</f>
        <v>769507.79</v>
      </c>
      <c r="G19" s="166">
        <f t="shared" si="3"/>
        <v>106.07570246423698</v>
      </c>
      <c r="H19" s="167">
        <f t="shared" si="4"/>
        <v>104.11527174406157</v>
      </c>
    </row>
    <row r="20" spans="2:8" ht="30" x14ac:dyDescent="0.25">
      <c r="B20" s="147">
        <v>636</v>
      </c>
      <c r="C20" s="20" t="s">
        <v>38</v>
      </c>
      <c r="D20" s="21">
        <f>D21+D22</f>
        <v>721461.19000000006</v>
      </c>
      <c r="E20" s="21">
        <f>E21+E22</f>
        <v>733357.37</v>
      </c>
      <c r="F20" s="21">
        <f t="shared" ref="F20" si="5">F21+F22</f>
        <v>763773.02</v>
      </c>
      <c r="G20" s="166">
        <v>0</v>
      </c>
      <c r="H20" s="167">
        <f>(F20/E20)*100</f>
        <v>104.14745269417556</v>
      </c>
    </row>
    <row r="21" spans="2:8" ht="30" x14ac:dyDescent="0.25">
      <c r="B21" s="148">
        <v>6361</v>
      </c>
      <c r="C21" s="23" t="s">
        <v>36</v>
      </c>
      <c r="D21" s="19">
        <v>712348.9</v>
      </c>
      <c r="E21" s="230">
        <v>724657.37</v>
      </c>
      <c r="F21" s="19">
        <v>755430.97</v>
      </c>
      <c r="G21" s="166">
        <f t="shared" si="3"/>
        <v>106.04788889264796</v>
      </c>
      <c r="H21" s="167">
        <f t="shared" si="4"/>
        <v>104.24664141620474</v>
      </c>
    </row>
    <row r="22" spans="2:8" ht="30" x14ac:dyDescent="0.25">
      <c r="B22" s="148">
        <v>6362</v>
      </c>
      <c r="C22" s="23" t="s">
        <v>37</v>
      </c>
      <c r="D22" s="19">
        <v>9112.2900000000009</v>
      </c>
      <c r="E22" s="230">
        <v>8700</v>
      </c>
      <c r="F22" s="19">
        <v>8342.0499999999993</v>
      </c>
      <c r="G22" s="166">
        <f t="shared" si="3"/>
        <v>91.547240046135485</v>
      </c>
      <c r="H22" s="167">
        <v>0</v>
      </c>
    </row>
    <row r="23" spans="2:8" ht="30" x14ac:dyDescent="0.25">
      <c r="B23" s="149">
        <v>639</v>
      </c>
      <c r="C23" s="24" t="s">
        <v>40</v>
      </c>
      <c r="D23" s="21">
        <f t="shared" ref="D23:F23" si="6">D24+D25</f>
        <v>3971.47</v>
      </c>
      <c r="E23" s="21">
        <f t="shared" si="6"/>
        <v>5734.77</v>
      </c>
      <c r="F23" s="21">
        <f t="shared" si="6"/>
        <v>5734.77</v>
      </c>
      <c r="G23" s="166">
        <f t="shared" si="3"/>
        <v>144.39917713088605</v>
      </c>
      <c r="H23" s="167">
        <f t="shared" si="4"/>
        <v>100</v>
      </c>
    </row>
    <row r="24" spans="2:8" ht="30" x14ac:dyDescent="0.25">
      <c r="B24" s="148">
        <v>6391</v>
      </c>
      <c r="C24" s="23" t="s">
        <v>41</v>
      </c>
      <c r="D24" s="19">
        <v>605.6</v>
      </c>
      <c r="E24" s="19">
        <v>667.77</v>
      </c>
      <c r="F24" s="19">
        <v>667.77</v>
      </c>
      <c r="G24" s="166">
        <f t="shared" si="3"/>
        <v>110.26585204755615</v>
      </c>
      <c r="H24" s="167">
        <f t="shared" si="4"/>
        <v>100</v>
      </c>
    </row>
    <row r="25" spans="2:8" ht="30" x14ac:dyDescent="0.25">
      <c r="B25" s="148">
        <v>6393</v>
      </c>
      <c r="C25" s="23" t="s">
        <v>13</v>
      </c>
      <c r="D25" s="19">
        <v>3365.87</v>
      </c>
      <c r="E25" s="19">
        <v>5067</v>
      </c>
      <c r="F25" s="19">
        <v>5067</v>
      </c>
      <c r="G25" s="166">
        <f t="shared" si="3"/>
        <v>150.5405734624332</v>
      </c>
      <c r="H25" s="167">
        <f t="shared" si="4"/>
        <v>100</v>
      </c>
    </row>
    <row r="26" spans="2:8" ht="28.5" x14ac:dyDescent="0.25">
      <c r="B26" s="150">
        <v>65</v>
      </c>
      <c r="C26" s="26" t="s">
        <v>44</v>
      </c>
      <c r="D26" s="27">
        <f t="shared" ref="D26:F27" si="7">D27</f>
        <v>229.87</v>
      </c>
      <c r="E26" s="27">
        <f t="shared" si="7"/>
        <v>300</v>
      </c>
      <c r="F26" s="27">
        <f t="shared" si="7"/>
        <v>0</v>
      </c>
      <c r="G26" s="166">
        <f t="shared" si="3"/>
        <v>0</v>
      </c>
      <c r="H26" s="167">
        <f>(F26/E26)*100</f>
        <v>0</v>
      </c>
    </row>
    <row r="27" spans="2:8" x14ac:dyDescent="0.25">
      <c r="B27" s="149">
        <v>652</v>
      </c>
      <c r="C27" s="24" t="s">
        <v>42</v>
      </c>
      <c r="D27" s="21">
        <f t="shared" si="7"/>
        <v>229.87</v>
      </c>
      <c r="E27" s="21">
        <v>300</v>
      </c>
      <c r="F27" s="21">
        <f t="shared" si="7"/>
        <v>0</v>
      </c>
      <c r="G27" s="166">
        <f t="shared" si="3"/>
        <v>0</v>
      </c>
      <c r="H27" s="167">
        <f t="shared" si="4"/>
        <v>0</v>
      </c>
    </row>
    <row r="28" spans="2:8" x14ac:dyDescent="0.25">
      <c r="B28" s="148">
        <v>6526</v>
      </c>
      <c r="C28" s="23" t="s">
        <v>43</v>
      </c>
      <c r="D28" s="19">
        <v>229.87</v>
      </c>
      <c r="E28" s="19">
        <v>300</v>
      </c>
      <c r="F28" s="19">
        <v>0</v>
      </c>
      <c r="G28" s="166">
        <f t="shared" si="3"/>
        <v>0</v>
      </c>
      <c r="H28" s="167">
        <f t="shared" si="4"/>
        <v>0</v>
      </c>
    </row>
    <row r="29" spans="2:8" ht="42.75" x14ac:dyDescent="0.25">
      <c r="B29" s="150">
        <v>66</v>
      </c>
      <c r="C29" s="26" t="s">
        <v>46</v>
      </c>
      <c r="D29" s="27">
        <f t="shared" ref="D29" si="8">D30+D32</f>
        <v>3065</v>
      </c>
      <c r="E29" s="27">
        <f t="shared" ref="E29:F29" si="9">E30+E32</f>
        <v>5250</v>
      </c>
      <c r="F29" s="27">
        <f t="shared" si="9"/>
        <v>3991</v>
      </c>
      <c r="G29" s="166">
        <f t="shared" si="3"/>
        <v>130.21207177814028</v>
      </c>
      <c r="H29" s="167">
        <f t="shared" si="4"/>
        <v>76.019047619047626</v>
      </c>
    </row>
    <row r="30" spans="2:8" ht="30" x14ac:dyDescent="0.25">
      <c r="B30" s="149">
        <v>661</v>
      </c>
      <c r="C30" s="24" t="s">
        <v>45</v>
      </c>
      <c r="D30" s="21">
        <f t="shared" ref="D30:F30" si="10">D31</f>
        <v>3065</v>
      </c>
      <c r="E30" s="21">
        <f t="shared" si="10"/>
        <v>5250</v>
      </c>
      <c r="F30" s="21">
        <f t="shared" si="10"/>
        <v>3991</v>
      </c>
      <c r="G30" s="166">
        <f t="shared" si="3"/>
        <v>130.21207177814028</v>
      </c>
      <c r="H30" s="167">
        <f t="shared" si="4"/>
        <v>76.019047619047626</v>
      </c>
    </row>
    <row r="31" spans="2:8" x14ac:dyDescent="0.25">
      <c r="B31" s="148">
        <v>6615</v>
      </c>
      <c r="C31" s="23" t="s">
        <v>1</v>
      </c>
      <c r="D31" s="19">
        <v>3065</v>
      </c>
      <c r="E31" s="19">
        <v>5250</v>
      </c>
      <c r="F31" s="19">
        <v>3991</v>
      </c>
      <c r="G31" s="166">
        <f t="shared" si="3"/>
        <v>130.21207177814028</v>
      </c>
      <c r="H31" s="167">
        <f t="shared" si="4"/>
        <v>76.019047619047626</v>
      </c>
    </row>
    <row r="32" spans="2:8" ht="30" x14ac:dyDescent="0.25">
      <c r="B32" s="149">
        <v>663</v>
      </c>
      <c r="C32" s="24" t="s">
        <v>47</v>
      </c>
      <c r="D32" s="21">
        <f t="shared" ref="D32:F32" si="11">D33</f>
        <v>0</v>
      </c>
      <c r="E32" s="21">
        <f t="shared" si="11"/>
        <v>0</v>
      </c>
      <c r="F32" s="21">
        <f t="shared" si="11"/>
        <v>0</v>
      </c>
      <c r="G32" s="166">
        <v>0</v>
      </c>
      <c r="H32" s="167">
        <v>0</v>
      </c>
    </row>
    <row r="33" spans="2:10" x14ac:dyDescent="0.25">
      <c r="B33" s="148">
        <v>6631</v>
      </c>
      <c r="C33" s="23" t="s">
        <v>16</v>
      </c>
      <c r="D33" s="19">
        <v>0</v>
      </c>
      <c r="E33" s="19">
        <v>0</v>
      </c>
      <c r="F33" s="19">
        <v>0</v>
      </c>
      <c r="G33" s="166">
        <v>0</v>
      </c>
      <c r="H33" s="167">
        <v>0</v>
      </c>
    </row>
    <row r="34" spans="2:10" ht="28.5" x14ac:dyDescent="0.25">
      <c r="B34" s="150">
        <v>67</v>
      </c>
      <c r="C34" s="26" t="s">
        <v>48</v>
      </c>
      <c r="D34" s="27">
        <f t="shared" ref="D34:F34" si="12">D35</f>
        <v>136656.59</v>
      </c>
      <c r="E34" s="27">
        <f t="shared" si="12"/>
        <v>181007.43</v>
      </c>
      <c r="F34" s="27">
        <f t="shared" si="12"/>
        <v>181037.43</v>
      </c>
      <c r="G34" s="166">
        <f t="shared" si="3"/>
        <v>132.47617989004408</v>
      </c>
      <c r="H34" s="167">
        <f t="shared" si="4"/>
        <v>100.01657390528113</v>
      </c>
    </row>
    <row r="35" spans="2:10" ht="30" x14ac:dyDescent="0.25">
      <c r="B35" s="149">
        <v>671</v>
      </c>
      <c r="C35" s="24" t="s">
        <v>49</v>
      </c>
      <c r="D35" s="21">
        <f t="shared" ref="D35" si="13">D36+D37</f>
        <v>136656.59</v>
      </c>
      <c r="E35" s="21">
        <f t="shared" ref="E35:F35" si="14">E36+E37</f>
        <v>181007.43</v>
      </c>
      <c r="F35" s="21">
        <f t="shared" si="14"/>
        <v>181037.43</v>
      </c>
      <c r="G35" s="166">
        <f t="shared" si="3"/>
        <v>132.47617989004408</v>
      </c>
      <c r="H35" s="167">
        <f t="shared" si="4"/>
        <v>100.01657390528113</v>
      </c>
    </row>
    <row r="36" spans="2:10" ht="30" x14ac:dyDescent="0.25">
      <c r="B36" s="148">
        <v>6711</v>
      </c>
      <c r="C36" s="23" t="s">
        <v>2</v>
      </c>
      <c r="D36" s="19">
        <v>136656.59</v>
      </c>
      <c r="E36" s="19">
        <v>132671.29999999999</v>
      </c>
      <c r="F36" s="19">
        <v>132671.29999999999</v>
      </c>
      <c r="G36" s="166">
        <f t="shared" si="3"/>
        <v>97.083719123973452</v>
      </c>
      <c r="H36" s="167">
        <f t="shared" si="4"/>
        <v>100</v>
      </c>
    </row>
    <row r="37" spans="2:10" ht="45.75" thickBot="1" x14ac:dyDescent="0.3">
      <c r="B37" s="151">
        <v>6712</v>
      </c>
      <c r="C37" s="122" t="s">
        <v>14</v>
      </c>
      <c r="D37" s="152">
        <v>0</v>
      </c>
      <c r="E37" s="152">
        <v>48336.13</v>
      </c>
      <c r="F37" s="152">
        <v>48366.13</v>
      </c>
      <c r="G37" s="168">
        <v>0</v>
      </c>
      <c r="H37" s="169">
        <v>0</v>
      </c>
    </row>
    <row r="38" spans="2:10" x14ac:dyDescent="0.25">
      <c r="B38" s="15"/>
      <c r="C38" s="15"/>
      <c r="D38" s="33"/>
      <c r="E38" s="33"/>
      <c r="F38" s="33"/>
      <c r="G38" s="170"/>
      <c r="H38" s="171"/>
      <c r="J38" s="3"/>
    </row>
    <row r="39" spans="2:10" x14ac:dyDescent="0.25">
      <c r="B39" s="49"/>
      <c r="C39" s="54"/>
      <c r="D39" s="225"/>
      <c r="E39" s="55"/>
      <c r="F39" s="55"/>
      <c r="G39" s="158"/>
      <c r="H39" s="172"/>
      <c r="J39" s="3"/>
    </row>
    <row r="40" spans="2:10" x14ac:dyDescent="0.25">
      <c r="B40" s="264" t="s">
        <v>51</v>
      </c>
      <c r="C40" s="265"/>
      <c r="D40" s="265"/>
      <c r="E40" s="265"/>
      <c r="F40" s="265"/>
      <c r="G40" s="265"/>
      <c r="H40" s="172"/>
      <c r="J40" s="3"/>
    </row>
    <row r="41" spans="2:10" x14ac:dyDescent="0.25">
      <c r="B41" s="15"/>
      <c r="C41" s="15"/>
      <c r="D41" s="29"/>
      <c r="E41" s="29"/>
      <c r="F41" s="29"/>
      <c r="G41" s="173"/>
      <c r="H41" s="172"/>
      <c r="J41" s="3"/>
    </row>
    <row r="42" spans="2:10" ht="15.75" thickBot="1" x14ac:dyDescent="0.3">
      <c r="B42" s="266" t="s">
        <v>3</v>
      </c>
      <c r="C42" s="266"/>
      <c r="D42" s="268"/>
      <c r="E42" s="268"/>
      <c r="F42" s="268"/>
      <c r="G42" s="268"/>
      <c r="H42" s="267"/>
    </row>
    <row r="43" spans="2:10" ht="57" x14ac:dyDescent="0.25">
      <c r="B43" s="111" t="s">
        <v>82</v>
      </c>
      <c r="C43" s="93" t="s">
        <v>35</v>
      </c>
      <c r="D43" s="93" t="s">
        <v>244</v>
      </c>
      <c r="E43" s="93" t="s">
        <v>245</v>
      </c>
      <c r="F43" s="93" t="s">
        <v>246</v>
      </c>
      <c r="G43" s="162" t="s">
        <v>179</v>
      </c>
      <c r="H43" s="163" t="s">
        <v>179</v>
      </c>
    </row>
    <row r="44" spans="2:10" x14ac:dyDescent="0.25">
      <c r="B44" s="112">
        <v>1</v>
      </c>
      <c r="C44" s="16">
        <v>2</v>
      </c>
      <c r="D44" s="16">
        <v>3</v>
      </c>
      <c r="E44" s="16">
        <v>4</v>
      </c>
      <c r="F44" s="16">
        <v>5</v>
      </c>
      <c r="G44" s="164" t="s">
        <v>180</v>
      </c>
      <c r="H44" s="165" t="s">
        <v>265</v>
      </c>
    </row>
    <row r="45" spans="2:10" s="119" customFormat="1" ht="15.75" x14ac:dyDescent="0.25">
      <c r="B45" s="261" t="s">
        <v>184</v>
      </c>
      <c r="C45" s="262"/>
      <c r="D45" s="124">
        <f t="shared" ref="D45" si="15">D46+D94</f>
        <v>846666.64</v>
      </c>
      <c r="E45" s="124">
        <f t="shared" ref="E45:F45" si="16">E46+E94</f>
        <v>925649.57000000007</v>
      </c>
      <c r="F45" s="124">
        <f t="shared" si="16"/>
        <v>1009971.2600000001</v>
      </c>
      <c r="G45" s="174">
        <f>(F45/D45)*100</f>
        <v>119.28794785158891</v>
      </c>
      <c r="H45" s="175">
        <f>(F45/E45)*100</f>
        <v>109.1094613699221</v>
      </c>
    </row>
    <row r="46" spans="2:10" s="4" customFormat="1" x14ac:dyDescent="0.25">
      <c r="B46" s="114">
        <v>3</v>
      </c>
      <c r="C46" s="17" t="s">
        <v>22</v>
      </c>
      <c r="D46" s="28">
        <f t="shared" ref="D46" si="17">D47+D53+D83+D87+D90</f>
        <v>833931.77</v>
      </c>
      <c r="E46" s="28">
        <f t="shared" ref="E46:F46" si="18">E47+E53+E83+E87+E90</f>
        <v>867741.16</v>
      </c>
      <c r="F46" s="28">
        <f t="shared" si="18"/>
        <v>952062.85000000009</v>
      </c>
      <c r="G46" s="174">
        <f t="shared" ref="G46:G92" si="19">(F46/D46)*100</f>
        <v>114.16555697356392</v>
      </c>
      <c r="H46" s="175">
        <f t="shared" ref="H46:H92" si="20">(F46/E46)*100</f>
        <v>109.71737816378331</v>
      </c>
    </row>
    <row r="47" spans="2:10" s="4" customFormat="1" x14ac:dyDescent="0.25">
      <c r="B47" s="115">
        <v>31</v>
      </c>
      <c r="C47" s="17" t="s">
        <v>52</v>
      </c>
      <c r="D47" s="28">
        <f>D48+D50+D51</f>
        <v>667363.26</v>
      </c>
      <c r="E47" s="28">
        <f>E48+E50+E51</f>
        <v>684352.98</v>
      </c>
      <c r="F47" s="28">
        <f>F48+F50+F51</f>
        <v>768674.67</v>
      </c>
      <c r="G47" s="174">
        <f t="shared" si="19"/>
        <v>115.18084918249771</v>
      </c>
      <c r="H47" s="175">
        <f t="shared" si="20"/>
        <v>112.32137397867399</v>
      </c>
    </row>
    <row r="48" spans="2:10" s="7" customFormat="1" x14ac:dyDescent="0.25">
      <c r="B48" s="116">
        <v>311</v>
      </c>
      <c r="C48" s="24" t="s">
        <v>4</v>
      </c>
      <c r="D48" s="30">
        <f t="shared" ref="D48:F48" si="21">D49</f>
        <v>553252.39</v>
      </c>
      <c r="E48" s="30">
        <f t="shared" si="21"/>
        <v>583352.98</v>
      </c>
      <c r="F48" s="30">
        <f t="shared" si="21"/>
        <v>641806.88</v>
      </c>
      <c r="G48" s="174">
        <f t="shared" si="19"/>
        <v>116.00616492592107</v>
      </c>
      <c r="H48" s="175">
        <f t="shared" si="20"/>
        <v>110.02033108667757</v>
      </c>
    </row>
    <row r="49" spans="2:8" x14ac:dyDescent="0.25">
      <c r="B49" s="64">
        <v>3111</v>
      </c>
      <c r="C49" s="23" t="s">
        <v>54</v>
      </c>
      <c r="D49" s="31">
        <v>553252.39</v>
      </c>
      <c r="E49" s="31">
        <v>583352.98</v>
      </c>
      <c r="F49" s="31">
        <v>641806.88</v>
      </c>
      <c r="G49" s="174">
        <f t="shared" si="19"/>
        <v>116.00616492592107</v>
      </c>
      <c r="H49" s="175">
        <f t="shared" si="20"/>
        <v>110.02033108667757</v>
      </c>
    </row>
    <row r="50" spans="2:8" s="7" customFormat="1" x14ac:dyDescent="0.25">
      <c r="B50" s="116">
        <v>312</v>
      </c>
      <c r="C50" s="24" t="s">
        <v>5</v>
      </c>
      <c r="D50" s="30">
        <v>26564.62</v>
      </c>
      <c r="E50" s="30">
        <v>21000</v>
      </c>
      <c r="F50" s="30">
        <v>25388.78</v>
      </c>
      <c r="G50" s="174">
        <f t="shared" si="19"/>
        <v>95.573661509180255</v>
      </c>
      <c r="H50" s="175">
        <f t="shared" si="20"/>
        <v>120.89895238095238</v>
      </c>
    </row>
    <row r="51" spans="2:8" s="7" customFormat="1" x14ac:dyDescent="0.25">
      <c r="B51" s="116">
        <v>313</v>
      </c>
      <c r="C51" s="24" t="s">
        <v>6</v>
      </c>
      <c r="D51" s="30">
        <f t="shared" ref="D51:F51" si="22">D52</f>
        <v>87546.25</v>
      </c>
      <c r="E51" s="30">
        <f t="shared" si="22"/>
        <v>80000</v>
      </c>
      <c r="F51" s="30">
        <f t="shared" si="22"/>
        <v>101479.01</v>
      </c>
      <c r="G51" s="174">
        <f t="shared" si="19"/>
        <v>115.91474220769022</v>
      </c>
      <c r="H51" s="175">
        <f t="shared" si="20"/>
        <v>126.84876249999999</v>
      </c>
    </row>
    <row r="52" spans="2:8" x14ac:dyDescent="0.25">
      <c r="B52" s="64">
        <v>3132</v>
      </c>
      <c r="C52" s="23" t="s">
        <v>55</v>
      </c>
      <c r="D52" s="31">
        <v>87546.25</v>
      </c>
      <c r="E52" s="31">
        <v>80000</v>
      </c>
      <c r="F52" s="31">
        <v>101479.01</v>
      </c>
      <c r="G52" s="174">
        <f t="shared" si="19"/>
        <v>115.91474220769022</v>
      </c>
      <c r="H52" s="175">
        <f t="shared" si="20"/>
        <v>126.84876249999999</v>
      </c>
    </row>
    <row r="53" spans="2:8" s="4" customFormat="1" x14ac:dyDescent="0.25">
      <c r="B53" s="117">
        <v>32</v>
      </c>
      <c r="C53" s="26" t="s">
        <v>53</v>
      </c>
      <c r="D53" s="32">
        <f t="shared" ref="D53" si="23">D54+D58+D65+D75</f>
        <v>165894.12999999998</v>
      </c>
      <c r="E53" s="32">
        <f t="shared" ref="E53:F53" si="24">E54+E58+E65+E75</f>
        <v>182865.4</v>
      </c>
      <c r="F53" s="32">
        <f t="shared" si="24"/>
        <v>182865.4</v>
      </c>
      <c r="G53" s="174">
        <f t="shared" si="19"/>
        <v>110.2301811402248</v>
      </c>
      <c r="H53" s="175">
        <f t="shared" si="20"/>
        <v>100</v>
      </c>
    </row>
    <row r="54" spans="2:8" s="7" customFormat="1" x14ac:dyDescent="0.25">
      <c r="B54" s="116">
        <v>321</v>
      </c>
      <c r="C54" s="24" t="s">
        <v>7</v>
      </c>
      <c r="D54" s="30">
        <f t="shared" ref="D54" si="25">SUM(D55:D57)</f>
        <v>28692.55</v>
      </c>
      <c r="E54" s="30">
        <f t="shared" ref="E54:F54" si="26">SUM(E55:E57)</f>
        <v>29001.59</v>
      </c>
      <c r="F54" s="30">
        <f t="shared" si="26"/>
        <v>29001.59</v>
      </c>
      <c r="G54" s="174">
        <f t="shared" si="19"/>
        <v>101.07707401398621</v>
      </c>
      <c r="H54" s="175">
        <f t="shared" si="20"/>
        <v>100</v>
      </c>
    </row>
    <row r="55" spans="2:8" x14ac:dyDescent="0.25">
      <c r="B55" s="64">
        <v>3211</v>
      </c>
      <c r="C55" s="23" t="s">
        <v>56</v>
      </c>
      <c r="D55" s="31">
        <v>3871.1</v>
      </c>
      <c r="E55" s="31">
        <v>2874.55</v>
      </c>
      <c r="F55" s="31">
        <v>2874.55</v>
      </c>
      <c r="G55" s="174">
        <f t="shared" si="19"/>
        <v>74.256671230399633</v>
      </c>
      <c r="H55" s="175">
        <f t="shared" si="20"/>
        <v>100</v>
      </c>
    </row>
    <row r="56" spans="2:8" ht="13.5" customHeight="1" x14ac:dyDescent="0.25">
      <c r="B56" s="64">
        <v>3212</v>
      </c>
      <c r="C56" s="23" t="s">
        <v>57</v>
      </c>
      <c r="D56" s="31">
        <v>24386.25</v>
      </c>
      <c r="E56" s="31">
        <v>26077.040000000001</v>
      </c>
      <c r="F56" s="31">
        <v>26077.040000000001</v>
      </c>
      <c r="G56" s="174">
        <f t="shared" si="19"/>
        <v>106.93337434004819</v>
      </c>
      <c r="H56" s="175">
        <f t="shared" si="20"/>
        <v>100</v>
      </c>
    </row>
    <row r="57" spans="2:8" ht="14.25" customHeight="1" x14ac:dyDescent="0.25">
      <c r="B57" s="64">
        <v>3213</v>
      </c>
      <c r="C57" s="23" t="s">
        <v>58</v>
      </c>
      <c r="D57" s="31">
        <v>435.2</v>
      </c>
      <c r="E57" s="31">
        <v>50</v>
      </c>
      <c r="F57" s="31">
        <v>50</v>
      </c>
      <c r="G57" s="174">
        <v>0</v>
      </c>
      <c r="H57" s="175">
        <f t="shared" si="20"/>
        <v>100</v>
      </c>
    </row>
    <row r="58" spans="2:8" s="7" customFormat="1" x14ac:dyDescent="0.25">
      <c r="B58" s="116">
        <v>322</v>
      </c>
      <c r="C58" s="24" t="s">
        <v>8</v>
      </c>
      <c r="D58" s="30">
        <f t="shared" ref="D58" si="27">SUM(D59:D64)</f>
        <v>54449.299999999996</v>
      </c>
      <c r="E58" s="30">
        <f t="shared" ref="E58:F58" si="28">SUM(E59:E64)</f>
        <v>52287.259999999995</v>
      </c>
      <c r="F58" s="30">
        <f t="shared" si="28"/>
        <v>52287.259999999995</v>
      </c>
      <c r="G58" s="174">
        <f t="shared" si="19"/>
        <v>96.029260247606487</v>
      </c>
      <c r="H58" s="175">
        <f t="shared" si="20"/>
        <v>100</v>
      </c>
    </row>
    <row r="59" spans="2:8" x14ac:dyDescent="0.25">
      <c r="B59" s="64">
        <v>3221</v>
      </c>
      <c r="C59" s="23" t="s">
        <v>59</v>
      </c>
      <c r="D59" s="31">
        <v>1667.3</v>
      </c>
      <c r="E59" s="31">
        <v>1008.2</v>
      </c>
      <c r="F59" s="31">
        <v>1008.2</v>
      </c>
      <c r="G59" s="174">
        <f t="shared" si="19"/>
        <v>60.469021771726752</v>
      </c>
      <c r="H59" s="175">
        <f t="shared" si="20"/>
        <v>100</v>
      </c>
    </row>
    <row r="60" spans="2:8" x14ac:dyDescent="0.25">
      <c r="B60" s="64">
        <v>3222</v>
      </c>
      <c r="C60" s="23" t="s">
        <v>60</v>
      </c>
      <c r="D60" s="31">
        <v>37542.35</v>
      </c>
      <c r="E60" s="31">
        <v>33566.14</v>
      </c>
      <c r="F60" s="31">
        <v>33566.14</v>
      </c>
      <c r="G60" s="174">
        <f t="shared" si="19"/>
        <v>89.408734402614655</v>
      </c>
      <c r="H60" s="175">
        <f t="shared" si="20"/>
        <v>100</v>
      </c>
    </row>
    <row r="61" spans="2:8" x14ac:dyDescent="0.25">
      <c r="B61" s="64">
        <v>3223</v>
      </c>
      <c r="C61" s="23" t="s">
        <v>61</v>
      </c>
      <c r="D61" s="31">
        <v>13114.27</v>
      </c>
      <c r="E61" s="31">
        <v>15580.33</v>
      </c>
      <c r="F61" s="31">
        <v>15580.33</v>
      </c>
      <c r="G61" s="174">
        <f t="shared" si="19"/>
        <v>118.8044016174747</v>
      </c>
      <c r="H61" s="175">
        <f t="shared" si="20"/>
        <v>100</v>
      </c>
    </row>
    <row r="62" spans="2:8" ht="15" customHeight="1" x14ac:dyDescent="0.25">
      <c r="B62" s="64">
        <v>3224</v>
      </c>
      <c r="C62" s="23" t="s">
        <v>62</v>
      </c>
      <c r="D62" s="31">
        <v>1323.38</v>
      </c>
      <c r="E62" s="31">
        <v>1537.09</v>
      </c>
      <c r="F62" s="31">
        <v>1537.09</v>
      </c>
      <c r="G62" s="174">
        <f t="shared" si="19"/>
        <v>116.14880079795672</v>
      </c>
      <c r="H62" s="175">
        <f t="shared" si="20"/>
        <v>100</v>
      </c>
    </row>
    <row r="63" spans="2:8" x14ac:dyDescent="0.25">
      <c r="B63" s="64">
        <v>3225</v>
      </c>
      <c r="C63" s="23" t="s">
        <v>63</v>
      </c>
      <c r="D63" s="31">
        <v>607</v>
      </c>
      <c r="E63" s="31">
        <v>527</v>
      </c>
      <c r="F63" s="31">
        <v>527</v>
      </c>
      <c r="G63" s="174">
        <f t="shared" si="19"/>
        <v>86.820428336079075</v>
      </c>
      <c r="H63" s="175">
        <f t="shared" si="20"/>
        <v>100</v>
      </c>
    </row>
    <row r="64" spans="2:8" x14ac:dyDescent="0.25">
      <c r="B64" s="64">
        <v>3227</v>
      </c>
      <c r="C64" s="23" t="s">
        <v>64</v>
      </c>
      <c r="D64" s="31">
        <v>195</v>
      </c>
      <c r="E64" s="31">
        <v>68.5</v>
      </c>
      <c r="F64" s="31">
        <v>68.5</v>
      </c>
      <c r="G64" s="174">
        <f t="shared" si="19"/>
        <v>35.128205128205124</v>
      </c>
      <c r="H64" s="175">
        <f t="shared" si="20"/>
        <v>100</v>
      </c>
    </row>
    <row r="65" spans="2:8" s="7" customFormat="1" x14ac:dyDescent="0.25">
      <c r="B65" s="116">
        <v>323</v>
      </c>
      <c r="C65" s="24" t="s">
        <v>9</v>
      </c>
      <c r="D65" s="30">
        <f>SUM(D66:D74)</f>
        <v>76696.88</v>
      </c>
      <c r="E65" s="30">
        <f>SUM(E66:E74)</f>
        <v>95717.08</v>
      </c>
      <c r="F65" s="30">
        <f>SUM(F66:F74)</f>
        <v>95717.08</v>
      </c>
      <c r="G65" s="174">
        <f t="shared" si="19"/>
        <v>124.79918348699451</v>
      </c>
      <c r="H65" s="175">
        <f t="shared" si="20"/>
        <v>100</v>
      </c>
    </row>
    <row r="66" spans="2:8" x14ac:dyDescent="0.25">
      <c r="B66" s="64">
        <v>3231</v>
      </c>
      <c r="C66" s="23" t="s">
        <v>65</v>
      </c>
      <c r="D66" s="31">
        <v>1381.61</v>
      </c>
      <c r="E66" s="31">
        <v>1387.13</v>
      </c>
      <c r="F66" s="31">
        <v>1387.13</v>
      </c>
      <c r="G66" s="174">
        <f t="shared" si="19"/>
        <v>100.39953387714336</v>
      </c>
      <c r="H66" s="175">
        <f t="shared" si="20"/>
        <v>100</v>
      </c>
    </row>
    <row r="67" spans="2:8" x14ac:dyDescent="0.25">
      <c r="B67" s="64">
        <v>3232</v>
      </c>
      <c r="C67" s="23" t="s">
        <v>66</v>
      </c>
      <c r="D67" s="31">
        <v>10810.12</v>
      </c>
      <c r="E67" s="31">
        <v>10436.219999999999</v>
      </c>
      <c r="F67" s="31">
        <v>10436.219999999999</v>
      </c>
      <c r="G67" s="174">
        <f t="shared" si="19"/>
        <v>96.541203982934505</v>
      </c>
      <c r="H67" s="175">
        <f t="shared" si="20"/>
        <v>100</v>
      </c>
    </row>
    <row r="68" spans="2:8" x14ac:dyDescent="0.25">
      <c r="B68" s="64">
        <v>3233</v>
      </c>
      <c r="C68" s="23" t="s">
        <v>67</v>
      </c>
      <c r="D68" s="31">
        <v>0</v>
      </c>
      <c r="E68" s="31">
        <v>968.85</v>
      </c>
      <c r="F68" s="31">
        <v>968.85</v>
      </c>
      <c r="G68" s="174">
        <v>0</v>
      </c>
      <c r="H68" s="175">
        <v>0</v>
      </c>
    </row>
    <row r="69" spans="2:8" x14ac:dyDescent="0.25">
      <c r="B69" s="64">
        <v>3234</v>
      </c>
      <c r="C69" s="23" t="s">
        <v>68</v>
      </c>
      <c r="D69" s="31">
        <v>5840.55</v>
      </c>
      <c r="E69" s="31">
        <v>4287.62</v>
      </c>
      <c r="F69" s="31">
        <v>4287.62</v>
      </c>
      <c r="G69" s="174">
        <f t="shared" si="19"/>
        <v>73.411236955423718</v>
      </c>
      <c r="H69" s="175">
        <f t="shared" si="20"/>
        <v>100</v>
      </c>
    </row>
    <row r="70" spans="2:8" x14ac:dyDescent="0.25">
      <c r="B70" s="64">
        <v>3235</v>
      </c>
      <c r="C70" s="23" t="s">
        <v>69</v>
      </c>
      <c r="D70" s="31">
        <v>51885.599999999999</v>
      </c>
      <c r="E70" s="31">
        <v>71432.429999999993</v>
      </c>
      <c r="F70" s="31">
        <v>71432.429999999993</v>
      </c>
      <c r="G70" s="174">
        <f t="shared" si="19"/>
        <v>137.67293815625143</v>
      </c>
      <c r="H70" s="175">
        <f t="shared" si="20"/>
        <v>100</v>
      </c>
    </row>
    <row r="71" spans="2:8" x14ac:dyDescent="0.25">
      <c r="B71" s="64">
        <v>3236</v>
      </c>
      <c r="C71" s="23" t="s">
        <v>70</v>
      </c>
      <c r="D71" s="31">
        <v>900</v>
      </c>
      <c r="E71" s="31">
        <v>1393.75</v>
      </c>
      <c r="F71" s="31">
        <v>1393.75</v>
      </c>
      <c r="G71" s="174">
        <f t="shared" si="19"/>
        <v>154.86111111111111</v>
      </c>
      <c r="H71" s="175">
        <f t="shared" si="20"/>
        <v>100</v>
      </c>
    </row>
    <row r="72" spans="2:8" x14ac:dyDescent="0.25">
      <c r="B72" s="64">
        <v>3237</v>
      </c>
      <c r="C72" s="23" t="s">
        <v>71</v>
      </c>
      <c r="D72" s="31">
        <v>846.86</v>
      </c>
      <c r="E72" s="31">
        <v>2514</v>
      </c>
      <c r="F72" s="31">
        <v>2514</v>
      </c>
      <c r="G72" s="174">
        <f t="shared" si="19"/>
        <v>296.86134662163755</v>
      </c>
      <c r="H72" s="175">
        <f t="shared" si="20"/>
        <v>100</v>
      </c>
    </row>
    <row r="73" spans="2:8" x14ac:dyDescent="0.25">
      <c r="B73" s="64">
        <v>3238</v>
      </c>
      <c r="C73" s="23" t="s">
        <v>72</v>
      </c>
      <c r="D73" s="31">
        <v>5018.87</v>
      </c>
      <c r="E73" s="31">
        <v>3297.08</v>
      </c>
      <c r="F73" s="31">
        <v>3297.08</v>
      </c>
      <c r="G73" s="174">
        <f t="shared" si="19"/>
        <v>65.693672081564188</v>
      </c>
      <c r="H73" s="175">
        <f t="shared" si="20"/>
        <v>100</v>
      </c>
    </row>
    <row r="74" spans="2:8" x14ac:dyDescent="0.25">
      <c r="B74" s="64">
        <v>3239</v>
      </c>
      <c r="C74" s="23" t="s">
        <v>241</v>
      </c>
      <c r="D74" s="31">
        <v>13.27</v>
      </c>
      <c r="E74" s="31">
        <v>0</v>
      </c>
      <c r="F74" s="31">
        <v>0</v>
      </c>
      <c r="G74" s="174">
        <v>0</v>
      </c>
      <c r="H74" s="175">
        <v>0</v>
      </c>
    </row>
    <row r="75" spans="2:8" s="7" customFormat="1" x14ac:dyDescent="0.25">
      <c r="B75" s="116">
        <v>329</v>
      </c>
      <c r="C75" s="24" t="s">
        <v>73</v>
      </c>
      <c r="D75" s="30">
        <f>SUM(D76:D82)</f>
        <v>6055.4</v>
      </c>
      <c r="E75" s="30">
        <f>SUM(E76:E82)</f>
        <v>5859.4699999999993</v>
      </c>
      <c r="F75" s="30">
        <f>SUM(F76:F82)</f>
        <v>5859.4699999999993</v>
      </c>
      <c r="G75" s="174">
        <f t="shared" si="19"/>
        <v>96.764375598639234</v>
      </c>
      <c r="H75" s="175">
        <f t="shared" si="20"/>
        <v>100</v>
      </c>
    </row>
    <row r="76" spans="2:8" s="7" customFormat="1" x14ac:dyDescent="0.25">
      <c r="B76" s="64">
        <v>3291</v>
      </c>
      <c r="C76" s="23" t="s">
        <v>152</v>
      </c>
      <c r="D76" s="31">
        <v>0</v>
      </c>
      <c r="E76" s="31">
        <v>0</v>
      </c>
      <c r="F76" s="31">
        <v>0</v>
      </c>
      <c r="G76" s="174">
        <v>0</v>
      </c>
      <c r="H76" s="175">
        <v>0</v>
      </c>
    </row>
    <row r="77" spans="2:8" x14ac:dyDescent="0.25">
      <c r="B77" s="64">
        <v>3292</v>
      </c>
      <c r="C77" s="23" t="s">
        <v>74</v>
      </c>
      <c r="D77" s="31">
        <v>181.89</v>
      </c>
      <c r="E77" s="31">
        <v>186.94</v>
      </c>
      <c r="F77" s="31">
        <v>186.94</v>
      </c>
      <c r="G77" s="174">
        <f t="shared" si="19"/>
        <v>102.77640332068833</v>
      </c>
      <c r="H77" s="175">
        <f t="shared" si="20"/>
        <v>100</v>
      </c>
    </row>
    <row r="78" spans="2:8" x14ac:dyDescent="0.25">
      <c r="B78" s="64">
        <v>3293</v>
      </c>
      <c r="C78" s="23" t="s">
        <v>153</v>
      </c>
      <c r="D78" s="31">
        <v>639.25</v>
      </c>
      <c r="E78" s="31">
        <v>559.91999999999996</v>
      </c>
      <c r="F78" s="31">
        <v>559.91999999999996</v>
      </c>
      <c r="G78" s="174">
        <f t="shared" si="19"/>
        <v>87.59014470082127</v>
      </c>
      <c r="H78" s="175">
        <f t="shared" si="20"/>
        <v>100</v>
      </c>
    </row>
    <row r="79" spans="2:8" x14ac:dyDescent="0.25">
      <c r="B79" s="64">
        <v>3294</v>
      </c>
      <c r="C79" s="23" t="s">
        <v>75</v>
      </c>
      <c r="D79" s="31">
        <v>163.09</v>
      </c>
      <c r="E79" s="31">
        <v>220</v>
      </c>
      <c r="F79" s="31">
        <v>220</v>
      </c>
      <c r="G79" s="174">
        <f t="shared" si="19"/>
        <v>134.89484333803421</v>
      </c>
      <c r="H79" s="175">
        <f t="shared" si="20"/>
        <v>100</v>
      </c>
    </row>
    <row r="80" spans="2:8" x14ac:dyDescent="0.25">
      <c r="B80" s="64">
        <v>3295</v>
      </c>
      <c r="C80" s="23" t="s">
        <v>76</v>
      </c>
      <c r="D80" s="31">
        <v>1988</v>
      </c>
      <c r="E80" s="31">
        <v>2496</v>
      </c>
      <c r="F80" s="31">
        <v>2496</v>
      </c>
      <c r="G80" s="174">
        <f t="shared" si="19"/>
        <v>125.55331991951711</v>
      </c>
      <c r="H80" s="175">
        <f t="shared" si="20"/>
        <v>100</v>
      </c>
    </row>
    <row r="81" spans="2:8" x14ac:dyDescent="0.25">
      <c r="B81" s="64">
        <v>3296</v>
      </c>
      <c r="C81" s="23" t="s">
        <v>154</v>
      </c>
      <c r="D81" s="31">
        <v>311.88</v>
      </c>
      <c r="E81" s="31">
        <v>86.26</v>
      </c>
      <c r="F81" s="31">
        <v>86.26</v>
      </c>
      <c r="G81" s="174">
        <f t="shared" si="19"/>
        <v>27.658073618058232</v>
      </c>
      <c r="H81" s="175">
        <f t="shared" si="20"/>
        <v>100</v>
      </c>
    </row>
    <row r="82" spans="2:8" x14ac:dyDescent="0.25">
      <c r="B82" s="64">
        <v>3299</v>
      </c>
      <c r="C82" s="23" t="s">
        <v>77</v>
      </c>
      <c r="D82" s="31">
        <v>2771.29</v>
      </c>
      <c r="E82" s="31">
        <v>2310.35</v>
      </c>
      <c r="F82" s="31">
        <v>2310.35</v>
      </c>
      <c r="G82" s="174">
        <f t="shared" si="19"/>
        <v>83.36731269553168</v>
      </c>
      <c r="H82" s="175">
        <f t="shared" si="20"/>
        <v>100</v>
      </c>
    </row>
    <row r="83" spans="2:8" s="4" customFormat="1" x14ac:dyDescent="0.25">
      <c r="B83" s="117">
        <v>34</v>
      </c>
      <c r="C83" s="26" t="s">
        <v>10</v>
      </c>
      <c r="D83" s="32">
        <f t="shared" ref="D83:F83" si="29">D84</f>
        <v>352.74</v>
      </c>
      <c r="E83" s="32">
        <f t="shared" si="29"/>
        <v>223.28</v>
      </c>
      <c r="F83" s="32">
        <f t="shared" si="29"/>
        <v>223.28</v>
      </c>
      <c r="G83" s="174">
        <f t="shared" si="19"/>
        <v>63.298746952429553</v>
      </c>
      <c r="H83" s="175">
        <f t="shared" si="20"/>
        <v>100</v>
      </c>
    </row>
    <row r="84" spans="2:8" s="7" customFormat="1" x14ac:dyDescent="0.25">
      <c r="B84" s="116">
        <v>343</v>
      </c>
      <c r="C84" s="24" t="s">
        <v>78</v>
      </c>
      <c r="D84" s="30">
        <f t="shared" ref="D84" si="30">D85+D86</f>
        <v>352.74</v>
      </c>
      <c r="E84" s="30">
        <f t="shared" ref="E84:F84" si="31">E85+E86</f>
        <v>223.28</v>
      </c>
      <c r="F84" s="30">
        <f t="shared" si="31"/>
        <v>223.28</v>
      </c>
      <c r="G84" s="174">
        <f t="shared" si="19"/>
        <v>63.298746952429553</v>
      </c>
      <c r="H84" s="175">
        <f t="shared" si="20"/>
        <v>100</v>
      </c>
    </row>
    <row r="85" spans="2:8" s="6" customFormat="1" x14ac:dyDescent="0.25">
      <c r="B85" s="64">
        <v>3431</v>
      </c>
      <c r="C85" s="23" t="s">
        <v>81</v>
      </c>
      <c r="D85" s="31">
        <v>351.73</v>
      </c>
      <c r="E85" s="31">
        <v>216.52</v>
      </c>
      <c r="F85" s="31">
        <v>216.52</v>
      </c>
      <c r="G85" s="174">
        <f t="shared" si="19"/>
        <v>61.558581866772812</v>
      </c>
      <c r="H85" s="175">
        <f t="shared" si="20"/>
        <v>100</v>
      </c>
    </row>
    <row r="86" spans="2:8" s="6" customFormat="1" x14ac:dyDescent="0.25">
      <c r="B86" s="64">
        <v>3433</v>
      </c>
      <c r="C86" s="23" t="s">
        <v>80</v>
      </c>
      <c r="D86" s="31">
        <v>1.01</v>
      </c>
      <c r="E86" s="31">
        <v>6.76</v>
      </c>
      <c r="F86" s="31">
        <v>6.76</v>
      </c>
      <c r="G86" s="174">
        <f t="shared" si="19"/>
        <v>669.30693069306926</v>
      </c>
      <c r="H86" s="175">
        <f t="shared" si="20"/>
        <v>100</v>
      </c>
    </row>
    <row r="87" spans="2:8" s="4" customFormat="1" x14ac:dyDescent="0.25">
      <c r="B87" s="117">
        <v>37</v>
      </c>
      <c r="C87" s="26" t="s">
        <v>79</v>
      </c>
      <c r="D87" s="32">
        <f t="shared" ref="D87:F87" si="32">D88</f>
        <v>0</v>
      </c>
      <c r="E87" s="32">
        <f t="shared" si="32"/>
        <v>0</v>
      </c>
      <c r="F87" s="32">
        <f t="shared" si="32"/>
        <v>0</v>
      </c>
      <c r="G87" s="174">
        <v>0</v>
      </c>
      <c r="H87" s="175">
        <v>0</v>
      </c>
    </row>
    <row r="88" spans="2:8" s="7" customFormat="1" x14ac:dyDescent="0.25">
      <c r="B88" s="116">
        <v>372</v>
      </c>
      <c r="C88" s="24" t="s">
        <v>15</v>
      </c>
      <c r="D88" s="30">
        <f t="shared" ref="D88:F88" si="33">D89</f>
        <v>0</v>
      </c>
      <c r="E88" s="30">
        <f t="shared" si="33"/>
        <v>0</v>
      </c>
      <c r="F88" s="30">
        <f t="shared" si="33"/>
        <v>0</v>
      </c>
      <c r="G88" s="174">
        <v>0</v>
      </c>
      <c r="H88" s="175">
        <v>0</v>
      </c>
    </row>
    <row r="89" spans="2:8" x14ac:dyDescent="0.25">
      <c r="B89" s="64">
        <v>3722</v>
      </c>
      <c r="C89" s="23" t="s">
        <v>175</v>
      </c>
      <c r="D89" s="31">
        <v>0</v>
      </c>
      <c r="E89" s="31">
        <v>0</v>
      </c>
      <c r="F89" s="31">
        <v>0</v>
      </c>
      <c r="G89" s="174">
        <v>0</v>
      </c>
      <c r="H89" s="175">
        <v>0</v>
      </c>
    </row>
    <row r="90" spans="2:8" x14ac:dyDescent="0.25">
      <c r="B90" s="117">
        <v>38</v>
      </c>
      <c r="C90" s="26" t="s">
        <v>157</v>
      </c>
      <c r="D90" s="32">
        <f t="shared" ref="D90:F90" si="34">D91</f>
        <v>321.64</v>
      </c>
      <c r="E90" s="32">
        <f t="shared" si="34"/>
        <v>299.5</v>
      </c>
      <c r="F90" s="32">
        <f t="shared" si="34"/>
        <v>299.5</v>
      </c>
      <c r="G90" s="174">
        <f t="shared" si="19"/>
        <v>93.116527795050374</v>
      </c>
      <c r="H90" s="175">
        <f t="shared" si="20"/>
        <v>100</v>
      </c>
    </row>
    <row r="91" spans="2:8" x14ac:dyDescent="0.25">
      <c r="B91" s="116">
        <v>381</v>
      </c>
      <c r="C91" s="24" t="s">
        <v>158</v>
      </c>
      <c r="D91" s="30">
        <f t="shared" ref="D91:F91" si="35">D92</f>
        <v>321.64</v>
      </c>
      <c r="E91" s="30">
        <f t="shared" si="35"/>
        <v>299.5</v>
      </c>
      <c r="F91" s="30">
        <f t="shared" si="35"/>
        <v>299.5</v>
      </c>
      <c r="G91" s="174">
        <f t="shared" si="19"/>
        <v>93.116527795050374</v>
      </c>
      <c r="H91" s="175">
        <f t="shared" si="20"/>
        <v>100</v>
      </c>
    </row>
    <row r="92" spans="2:8" x14ac:dyDescent="0.25">
      <c r="B92" s="64">
        <v>3812</v>
      </c>
      <c r="C92" s="23" t="s">
        <v>159</v>
      </c>
      <c r="D92" s="31">
        <v>321.64</v>
      </c>
      <c r="E92" s="31">
        <v>299.5</v>
      </c>
      <c r="F92" s="31">
        <v>299.5</v>
      </c>
      <c r="G92" s="174">
        <f t="shared" si="19"/>
        <v>93.116527795050374</v>
      </c>
      <c r="H92" s="175">
        <f t="shared" si="20"/>
        <v>100</v>
      </c>
    </row>
    <row r="93" spans="2:8" x14ac:dyDescent="0.25">
      <c r="B93" s="64"/>
      <c r="C93" s="25"/>
      <c r="D93" s="32"/>
      <c r="E93" s="32"/>
      <c r="F93" s="32"/>
      <c r="G93" s="174"/>
      <c r="H93" s="175"/>
    </row>
    <row r="94" spans="2:8" ht="28.5" x14ac:dyDescent="0.25">
      <c r="B94" s="117">
        <v>4</v>
      </c>
      <c r="C94" s="89" t="s">
        <v>183</v>
      </c>
      <c r="D94" s="32">
        <f>D95+D102</f>
        <v>12734.869999999999</v>
      </c>
      <c r="E94" s="32">
        <f>E95+E102</f>
        <v>57908.41</v>
      </c>
      <c r="F94" s="32">
        <f>F95+F102</f>
        <v>57908.41</v>
      </c>
      <c r="G94" s="174">
        <f t="shared" ref="G94:G95" si="36">(F94/D94)*100</f>
        <v>454.72321272223439</v>
      </c>
      <c r="H94" s="175">
        <f>(F94/E94)*100</f>
        <v>100</v>
      </c>
    </row>
    <row r="95" spans="2:8" s="4" customFormat="1" x14ac:dyDescent="0.25">
      <c r="B95" s="117">
        <v>42</v>
      </c>
      <c r="C95" s="14" t="s">
        <v>83</v>
      </c>
      <c r="D95" s="32">
        <f>D98+D102+D96</f>
        <v>12734.869999999999</v>
      </c>
      <c r="E95" s="32">
        <f>E98+E96+E100</f>
        <v>14252.83</v>
      </c>
      <c r="F95" s="32">
        <f>F98+F96+F100</f>
        <v>14252.83</v>
      </c>
      <c r="G95" s="174">
        <f t="shared" si="36"/>
        <v>111.91971335396435</v>
      </c>
      <c r="H95" s="175">
        <f>(F95/E95)*100</f>
        <v>100</v>
      </c>
    </row>
    <row r="96" spans="2:8" s="4" customFormat="1" x14ac:dyDescent="0.25">
      <c r="B96" s="116">
        <v>422</v>
      </c>
      <c r="C96" s="24" t="s">
        <v>155</v>
      </c>
      <c r="D96" s="30">
        <f t="shared" ref="D96:F96" si="37">D97</f>
        <v>3622.65</v>
      </c>
      <c r="E96" s="30">
        <f t="shared" si="37"/>
        <v>4548.5</v>
      </c>
      <c r="F96" s="30">
        <f t="shared" si="37"/>
        <v>4548.5</v>
      </c>
      <c r="G96" s="174">
        <v>0</v>
      </c>
      <c r="H96" s="175">
        <f t="shared" ref="H96:H103" si="38">(F96/E96)*100</f>
        <v>100</v>
      </c>
    </row>
    <row r="97" spans="2:18" s="4" customFormat="1" x14ac:dyDescent="0.25">
      <c r="B97" s="64">
        <v>4221</v>
      </c>
      <c r="C97" s="23" t="s">
        <v>156</v>
      </c>
      <c r="D97" s="31">
        <v>3622.65</v>
      </c>
      <c r="E97" s="31">
        <v>4548.5</v>
      </c>
      <c r="F97" s="31">
        <v>4548.5</v>
      </c>
      <c r="G97" s="174">
        <v>0</v>
      </c>
      <c r="H97" s="175">
        <f t="shared" si="38"/>
        <v>100</v>
      </c>
    </row>
    <row r="98" spans="2:18" s="7" customFormat="1" x14ac:dyDescent="0.25">
      <c r="B98" s="116">
        <v>424</v>
      </c>
      <c r="C98" s="24" t="s">
        <v>11</v>
      </c>
      <c r="D98" s="30">
        <f t="shared" ref="D98:F98" si="39">D99</f>
        <v>9112.2199999999993</v>
      </c>
      <c r="E98" s="30">
        <f t="shared" si="39"/>
        <v>8429.33</v>
      </c>
      <c r="F98" s="30">
        <f t="shared" si="39"/>
        <v>8429.33</v>
      </c>
      <c r="G98" s="174">
        <v>0</v>
      </c>
      <c r="H98" s="175">
        <f t="shared" si="38"/>
        <v>100</v>
      </c>
    </row>
    <row r="99" spans="2:18" x14ac:dyDescent="0.25">
      <c r="B99" s="64">
        <v>4241</v>
      </c>
      <c r="C99" s="23" t="s">
        <v>84</v>
      </c>
      <c r="D99" s="31">
        <v>9112.2199999999993</v>
      </c>
      <c r="E99" s="31">
        <v>8429.33</v>
      </c>
      <c r="F99" s="31">
        <v>8429.33</v>
      </c>
      <c r="G99" s="174">
        <v>0</v>
      </c>
      <c r="H99" s="175">
        <f t="shared" si="38"/>
        <v>100</v>
      </c>
    </row>
    <row r="100" spans="2:18" x14ac:dyDescent="0.25">
      <c r="B100" s="64">
        <v>426</v>
      </c>
      <c r="C100" s="23" t="s">
        <v>195</v>
      </c>
      <c r="D100" s="31">
        <v>0</v>
      </c>
      <c r="E100" s="31">
        <v>1275</v>
      </c>
      <c r="F100" s="31">
        <v>1275</v>
      </c>
      <c r="G100" s="174">
        <v>0</v>
      </c>
      <c r="H100" s="175">
        <f t="shared" si="38"/>
        <v>100</v>
      </c>
    </row>
    <row r="101" spans="2:18" s="4" customFormat="1" x14ac:dyDescent="0.25">
      <c r="B101" s="118">
        <v>45</v>
      </c>
      <c r="C101" s="14" t="s">
        <v>185</v>
      </c>
      <c r="D101" s="32">
        <f t="shared" ref="D101:F101" si="40">D102</f>
        <v>0</v>
      </c>
      <c r="E101" s="32">
        <f t="shared" si="40"/>
        <v>43655.58</v>
      </c>
      <c r="F101" s="32">
        <f t="shared" si="40"/>
        <v>43655.58</v>
      </c>
      <c r="G101" s="176">
        <v>0</v>
      </c>
      <c r="H101" s="175">
        <f t="shared" si="38"/>
        <v>100</v>
      </c>
    </row>
    <row r="102" spans="2:18" s="7" customFormat="1" x14ac:dyDescent="0.25">
      <c r="B102" s="116">
        <v>451</v>
      </c>
      <c r="C102" s="24" t="s">
        <v>176</v>
      </c>
      <c r="D102" s="30">
        <f t="shared" ref="D102:F102" si="41">D103</f>
        <v>0</v>
      </c>
      <c r="E102" s="30">
        <f t="shared" si="41"/>
        <v>43655.58</v>
      </c>
      <c r="F102" s="30">
        <f t="shared" si="41"/>
        <v>43655.58</v>
      </c>
      <c r="G102" s="174">
        <v>0</v>
      </c>
      <c r="H102" s="175">
        <f t="shared" si="38"/>
        <v>100</v>
      </c>
    </row>
    <row r="103" spans="2:18" ht="15.75" thickBot="1" x14ac:dyDescent="0.3">
      <c r="B103" s="66">
        <v>4511</v>
      </c>
      <c r="C103" s="122" t="s">
        <v>176</v>
      </c>
      <c r="D103" s="68">
        <v>0</v>
      </c>
      <c r="E103" s="68">
        <v>43655.58</v>
      </c>
      <c r="F103" s="68">
        <v>43655.58</v>
      </c>
      <c r="G103" s="177">
        <v>0</v>
      </c>
      <c r="H103" s="178">
        <f t="shared" si="38"/>
        <v>100</v>
      </c>
    </row>
    <row r="104" spans="2:18" ht="15.75" x14ac:dyDescent="0.25">
      <c r="B104" s="2"/>
    </row>
    <row r="106" spans="2:18" x14ac:dyDescent="0.25">
      <c r="R106" s="1"/>
    </row>
  </sheetData>
  <mergeCells count="10">
    <mergeCell ref="B45:C45"/>
    <mergeCell ref="B5:G5"/>
    <mergeCell ref="B12:G12"/>
    <mergeCell ref="B14:H14"/>
    <mergeCell ref="B42:H42"/>
    <mergeCell ref="C6:F6"/>
    <mergeCell ref="C8:G8"/>
    <mergeCell ref="C10:G10"/>
    <mergeCell ref="B40:G40"/>
    <mergeCell ref="B17:C17"/>
  </mergeCells>
  <pageMargins left="0.7" right="0.7" top="0.75" bottom="0.75" header="0.3" footer="0.3"/>
  <pageSetup paperSize="9" scale="70" orientation="portrait" r:id="rId1"/>
  <rowBreaks count="1" manualBreakCount="1">
    <brk id="39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4" zoomScaleNormal="100" workbookViewId="0">
      <selection activeCell="G39" sqref="G39"/>
    </sheetView>
  </sheetViews>
  <sheetFormatPr defaultRowHeight="15" x14ac:dyDescent="0.25"/>
  <cols>
    <col min="1" max="1" width="3.7109375" customWidth="1"/>
    <col min="2" max="2" width="35.5703125" customWidth="1"/>
    <col min="3" max="3" width="11.85546875" customWidth="1"/>
    <col min="4" max="4" width="11.7109375" customWidth="1"/>
    <col min="5" max="5" width="11.85546875" customWidth="1"/>
  </cols>
  <sheetData>
    <row r="1" spans="1:7" x14ac:dyDescent="0.25">
      <c r="A1" s="9" t="s">
        <v>12</v>
      </c>
      <c r="B1" s="9"/>
      <c r="C1" s="11"/>
      <c r="D1" s="11"/>
      <c r="E1" s="11"/>
      <c r="F1" s="11"/>
      <c r="G1" s="11"/>
    </row>
    <row r="2" spans="1:7" x14ac:dyDescent="0.25">
      <c r="A2" s="9" t="s">
        <v>236</v>
      </c>
      <c r="B2" s="9"/>
      <c r="C2" s="11"/>
      <c r="D2" s="11"/>
      <c r="E2" s="11"/>
      <c r="F2" s="11"/>
      <c r="G2" s="11"/>
    </row>
    <row r="3" spans="1:7" x14ac:dyDescent="0.25">
      <c r="A3" s="9" t="s">
        <v>85</v>
      </c>
      <c r="B3" s="9"/>
      <c r="C3" s="11"/>
      <c r="D3" s="11"/>
      <c r="E3" s="11"/>
      <c r="F3" s="11"/>
      <c r="G3" s="11"/>
    </row>
    <row r="4" spans="1:7" x14ac:dyDescent="0.25">
      <c r="A4" s="10" t="s">
        <v>86</v>
      </c>
      <c r="B4" s="9"/>
      <c r="C4" s="11"/>
      <c r="D4" s="11"/>
      <c r="E4" s="11"/>
      <c r="F4" s="11"/>
      <c r="G4" s="11"/>
    </row>
    <row r="5" spans="1:7" x14ac:dyDescent="0.25">
      <c r="A5" s="10"/>
      <c r="B5" s="9"/>
      <c r="C5" s="11"/>
      <c r="D5" s="11"/>
      <c r="E5" s="11"/>
      <c r="F5" s="11"/>
      <c r="G5" s="11"/>
    </row>
    <row r="6" spans="1:7" x14ac:dyDescent="0.25">
      <c r="A6" s="269" t="s">
        <v>250</v>
      </c>
      <c r="B6" s="246"/>
      <c r="C6" s="246"/>
      <c r="D6" s="246"/>
      <c r="E6" s="246"/>
      <c r="F6" s="246"/>
      <c r="G6" s="246"/>
    </row>
    <row r="7" spans="1:7" x14ac:dyDescent="0.25">
      <c r="A7" s="10"/>
      <c r="B7" s="73"/>
      <c r="C7" s="225"/>
      <c r="D7" s="74"/>
      <c r="E7" s="74"/>
      <c r="F7" s="34"/>
      <c r="G7" s="11"/>
    </row>
    <row r="8" spans="1:7" ht="15.75" x14ac:dyDescent="0.25">
      <c r="A8" s="10"/>
      <c r="B8" s="253" t="s">
        <v>205</v>
      </c>
      <c r="C8" s="245"/>
      <c r="D8" s="245"/>
      <c r="E8" s="254"/>
      <c r="F8" s="254"/>
      <c r="G8" s="11"/>
    </row>
    <row r="9" spans="1:7" x14ac:dyDescent="0.25">
      <c r="A9" s="10"/>
      <c r="B9" s="90"/>
      <c r="C9" s="223"/>
      <c r="D9" s="88"/>
      <c r="E9" s="88"/>
      <c r="F9" s="88"/>
      <c r="G9" s="11"/>
    </row>
    <row r="10" spans="1:7" x14ac:dyDescent="0.25">
      <c r="A10" s="269" t="s">
        <v>182</v>
      </c>
      <c r="B10" s="246"/>
      <c r="C10" s="246"/>
      <c r="D10" s="246"/>
      <c r="E10" s="246"/>
      <c r="F10" s="246"/>
      <c r="G10" s="246"/>
    </row>
    <row r="11" spans="1:7" x14ac:dyDescent="0.25">
      <c r="A11" s="10"/>
      <c r="B11" s="57"/>
      <c r="C11" s="223"/>
      <c r="D11" s="58"/>
      <c r="E11" s="58"/>
      <c r="F11" s="58"/>
      <c r="G11" s="11"/>
    </row>
    <row r="12" spans="1:7" x14ac:dyDescent="0.25">
      <c r="A12" s="264" t="s">
        <v>203</v>
      </c>
      <c r="B12" s="246"/>
      <c r="C12" s="246"/>
      <c r="D12" s="246"/>
      <c r="E12" s="246"/>
      <c r="F12" s="246"/>
      <c r="G12" s="246"/>
    </row>
    <row r="13" spans="1:7" x14ac:dyDescent="0.25">
      <c r="A13" s="10"/>
      <c r="B13" s="9"/>
      <c r="C13" s="11"/>
      <c r="D13" s="11"/>
      <c r="E13" s="11"/>
      <c r="F13" s="11"/>
      <c r="G13" s="11"/>
    </row>
    <row r="14" spans="1:7" x14ac:dyDescent="0.25">
      <c r="A14" s="10"/>
      <c r="B14" s="9" t="s">
        <v>186</v>
      </c>
      <c r="C14" s="11"/>
      <c r="D14" s="11"/>
      <c r="E14" s="11"/>
      <c r="F14" s="11"/>
      <c r="G14" s="11"/>
    </row>
    <row r="15" spans="1:7" ht="15.75" thickBot="1" x14ac:dyDescent="0.3">
      <c r="A15" s="11"/>
      <c r="B15" s="272"/>
      <c r="C15" s="272"/>
      <c r="D15" s="273"/>
      <c r="E15" s="273"/>
      <c r="F15" s="273"/>
      <c r="G15" s="11"/>
    </row>
    <row r="16" spans="1:7" ht="71.25" x14ac:dyDescent="0.25">
      <c r="A16" s="11"/>
      <c r="B16" s="92" t="s">
        <v>87</v>
      </c>
      <c r="C16" s="93" t="s">
        <v>244</v>
      </c>
      <c r="D16" s="93" t="s">
        <v>245</v>
      </c>
      <c r="E16" s="93" t="s">
        <v>246</v>
      </c>
      <c r="F16" s="94" t="s">
        <v>179</v>
      </c>
      <c r="G16" s="95" t="s">
        <v>179</v>
      </c>
    </row>
    <row r="17" spans="1:7" x14ac:dyDescent="0.25">
      <c r="A17" s="11"/>
      <c r="B17" s="136">
        <v>1</v>
      </c>
      <c r="C17" s="16">
        <v>2</v>
      </c>
      <c r="D17" s="16">
        <v>3</v>
      </c>
      <c r="E17" s="16">
        <v>4</v>
      </c>
      <c r="F17" s="35" t="s">
        <v>177</v>
      </c>
      <c r="G17" s="113" t="s">
        <v>178</v>
      </c>
    </row>
    <row r="18" spans="1:7" x14ac:dyDescent="0.25">
      <c r="A18" s="11"/>
      <c r="B18" s="137" t="s">
        <v>251</v>
      </c>
      <c r="C18" s="43">
        <v>19697.8</v>
      </c>
      <c r="D18" s="43">
        <v>13095.34</v>
      </c>
      <c r="E18" s="43">
        <v>13095.34</v>
      </c>
      <c r="F18" s="43">
        <f>(E18/C18)*100</f>
        <v>66.481231406553022</v>
      </c>
      <c r="G18" s="138">
        <f>(E18/D18)*100</f>
        <v>100</v>
      </c>
    </row>
    <row r="19" spans="1:7" x14ac:dyDescent="0.25">
      <c r="A19" s="11"/>
      <c r="B19" s="137" t="s">
        <v>252</v>
      </c>
      <c r="C19" s="43">
        <v>15814.3</v>
      </c>
      <c r="D19" s="43">
        <v>24587.439999999999</v>
      </c>
      <c r="E19" s="43">
        <v>24587.439999999999</v>
      </c>
      <c r="F19" s="43">
        <f t="shared" ref="F19:F27" si="0">(E19/C19)*100</f>
        <v>155.47599324661857</v>
      </c>
      <c r="G19" s="138">
        <f t="shared" ref="G19:G27" si="1">(E19/D19)*100</f>
        <v>100</v>
      </c>
    </row>
    <row r="20" spans="1:7" x14ac:dyDescent="0.25">
      <c r="A20" s="11"/>
      <c r="B20" s="137" t="s">
        <v>88</v>
      </c>
      <c r="C20" s="43">
        <v>3065</v>
      </c>
      <c r="D20" s="43">
        <v>5250</v>
      </c>
      <c r="E20" s="43">
        <v>3991</v>
      </c>
      <c r="F20" s="43">
        <f t="shared" si="0"/>
        <v>130.21207177814028</v>
      </c>
      <c r="G20" s="138">
        <f t="shared" si="1"/>
        <v>76.019047619047626</v>
      </c>
    </row>
    <row r="21" spans="1:7" ht="24.75" x14ac:dyDescent="0.25">
      <c r="A21" s="11"/>
      <c r="B21" s="137" t="s">
        <v>89</v>
      </c>
      <c r="C21" s="43">
        <v>229.87</v>
      </c>
      <c r="D21" s="43">
        <v>300</v>
      </c>
      <c r="E21" s="43">
        <v>0</v>
      </c>
      <c r="F21" s="43">
        <f t="shared" si="0"/>
        <v>0</v>
      </c>
      <c r="G21" s="138">
        <f t="shared" si="1"/>
        <v>0</v>
      </c>
    </row>
    <row r="22" spans="1:7" x14ac:dyDescent="0.25">
      <c r="A22" s="11"/>
      <c r="B22" s="137" t="s">
        <v>90</v>
      </c>
      <c r="C22" s="43">
        <v>3316.86</v>
      </c>
      <c r="D22" s="43">
        <v>1754.32</v>
      </c>
      <c r="E22" s="43">
        <v>1754.32</v>
      </c>
      <c r="F22" s="43">
        <f t="shared" si="0"/>
        <v>52.890987259034141</v>
      </c>
      <c r="G22" s="138">
        <f t="shared" si="1"/>
        <v>100</v>
      </c>
    </row>
    <row r="23" spans="1:7" s="127" customFormat="1" x14ac:dyDescent="0.25">
      <c r="A23" s="125"/>
      <c r="B23" s="139" t="s">
        <v>91</v>
      </c>
      <c r="C23" s="126">
        <v>101143.91</v>
      </c>
      <c r="D23" s="126">
        <v>145544.1</v>
      </c>
      <c r="E23" s="126">
        <v>145544.1</v>
      </c>
      <c r="F23" s="43">
        <f t="shared" si="0"/>
        <v>143.8980359766594</v>
      </c>
      <c r="G23" s="138">
        <f t="shared" si="1"/>
        <v>100</v>
      </c>
    </row>
    <row r="24" spans="1:7" x14ac:dyDescent="0.25">
      <c r="A24" s="11"/>
      <c r="B24" s="137" t="s">
        <v>92</v>
      </c>
      <c r="C24" s="43">
        <v>711844.91</v>
      </c>
      <c r="D24" s="43">
        <v>727251.37</v>
      </c>
      <c r="E24" s="43">
        <v>760497.02</v>
      </c>
      <c r="F24" s="43">
        <f t="shared" si="0"/>
        <v>106.83465026110814</v>
      </c>
      <c r="G24" s="138">
        <f t="shared" si="1"/>
        <v>104.5714111202018</v>
      </c>
    </row>
    <row r="25" spans="1:7" x14ac:dyDescent="0.25">
      <c r="A25" s="11"/>
      <c r="B25" s="137" t="s">
        <v>94</v>
      </c>
      <c r="C25" s="43">
        <v>6300</v>
      </c>
      <c r="D25" s="43">
        <v>2800</v>
      </c>
      <c r="E25" s="43">
        <v>0</v>
      </c>
      <c r="F25" s="43">
        <f t="shared" si="0"/>
        <v>0</v>
      </c>
      <c r="G25" s="138">
        <f t="shared" si="1"/>
        <v>0</v>
      </c>
    </row>
    <row r="26" spans="1:7" x14ac:dyDescent="0.25">
      <c r="A26" s="11"/>
      <c r="B26" s="137" t="s">
        <v>214</v>
      </c>
      <c r="C26" s="43">
        <v>3971.47</v>
      </c>
      <c r="D26" s="43">
        <v>5067</v>
      </c>
      <c r="E26" s="43">
        <v>5067</v>
      </c>
      <c r="F26" s="43">
        <f t="shared" si="0"/>
        <v>127.58500001258982</v>
      </c>
      <c r="G26" s="138">
        <f t="shared" si="1"/>
        <v>100</v>
      </c>
    </row>
    <row r="27" spans="1:7" ht="15.75" thickBot="1" x14ac:dyDescent="0.3">
      <c r="A27" s="11"/>
      <c r="B27" s="140" t="s">
        <v>93</v>
      </c>
      <c r="C27" s="141">
        <f>SUM(C18:C26)</f>
        <v>865384.12</v>
      </c>
      <c r="D27" s="141">
        <f>SUM(D18:D26)</f>
        <v>925649.57000000007</v>
      </c>
      <c r="E27" s="141">
        <f>SUM(E18:E26)</f>
        <v>954536.22</v>
      </c>
      <c r="F27" s="142">
        <f t="shared" si="0"/>
        <v>110.3020263417822</v>
      </c>
      <c r="G27" s="143">
        <f t="shared" si="1"/>
        <v>103.12068961475345</v>
      </c>
    </row>
    <row r="28" spans="1:7" s="5" customFormat="1" x14ac:dyDescent="0.25">
      <c r="A28" s="37"/>
      <c r="B28" s="41"/>
      <c r="C28" s="41"/>
      <c r="D28" s="41"/>
      <c r="E28" s="41"/>
      <c r="F28" s="41"/>
      <c r="G28" s="37"/>
    </row>
    <row r="29" spans="1:7" x14ac:dyDescent="0.25">
      <c r="A29" s="264" t="s">
        <v>204</v>
      </c>
      <c r="B29" s="246"/>
      <c r="C29" s="246"/>
      <c r="D29" s="246"/>
      <c r="E29" s="246"/>
      <c r="F29" s="246"/>
      <c r="G29" s="246"/>
    </row>
    <row r="30" spans="1:7" s="5" customFormat="1" x14ac:dyDescent="0.25">
      <c r="A30" s="37"/>
      <c r="B30" s="41"/>
      <c r="C30" s="41"/>
      <c r="D30" s="41"/>
      <c r="E30" s="41"/>
      <c r="F30" s="41"/>
      <c r="G30" s="37"/>
    </row>
    <row r="31" spans="1:7" s="5" customFormat="1" x14ac:dyDescent="0.25">
      <c r="A31" s="37"/>
      <c r="B31" s="56" t="s">
        <v>187</v>
      </c>
      <c r="C31" s="41"/>
      <c r="D31" s="41"/>
      <c r="E31" s="41"/>
      <c r="F31" s="41"/>
      <c r="G31" s="37"/>
    </row>
    <row r="32" spans="1:7" ht="15.75" thickBot="1" x14ac:dyDescent="0.3">
      <c r="A32" s="11"/>
      <c r="B32" s="272"/>
      <c r="C32" s="272"/>
      <c r="D32" s="273"/>
      <c r="E32" s="273"/>
      <c r="F32" s="273"/>
      <c r="G32" s="11"/>
    </row>
    <row r="33" spans="1:7" ht="71.25" x14ac:dyDescent="0.25">
      <c r="A33" s="11"/>
      <c r="B33" s="92" t="s">
        <v>87</v>
      </c>
      <c r="C33" s="93" t="s">
        <v>244</v>
      </c>
      <c r="D33" s="93" t="s">
        <v>245</v>
      </c>
      <c r="E33" s="93" t="s">
        <v>246</v>
      </c>
      <c r="F33" s="94" t="s">
        <v>179</v>
      </c>
      <c r="G33" s="95" t="s">
        <v>179</v>
      </c>
    </row>
    <row r="34" spans="1:7" x14ac:dyDescent="0.25">
      <c r="A34" s="11"/>
      <c r="B34" s="136">
        <v>1</v>
      </c>
      <c r="C34" s="16">
        <v>2</v>
      </c>
      <c r="D34" s="16">
        <v>3</v>
      </c>
      <c r="E34" s="16">
        <v>4</v>
      </c>
      <c r="F34" s="35" t="s">
        <v>177</v>
      </c>
      <c r="G34" s="113" t="s">
        <v>178</v>
      </c>
    </row>
    <row r="35" spans="1:7" x14ac:dyDescent="0.25">
      <c r="A35" s="11"/>
      <c r="B35" s="137" t="s">
        <v>251</v>
      </c>
      <c r="C35" s="43">
        <v>19697.8</v>
      </c>
      <c r="D35" s="43">
        <v>13095.34</v>
      </c>
      <c r="E35" s="43">
        <v>10905.89</v>
      </c>
      <c r="F35" s="43">
        <f>(E35/C35)*100</f>
        <v>55.366030724243323</v>
      </c>
      <c r="G35" s="138">
        <f>(E35/D35)*100</f>
        <v>83.280693742965056</v>
      </c>
    </row>
    <row r="36" spans="1:7" x14ac:dyDescent="0.25">
      <c r="A36" s="11"/>
      <c r="B36" s="137" t="s">
        <v>252</v>
      </c>
      <c r="C36" s="43">
        <v>15814.88</v>
      </c>
      <c r="D36" s="43">
        <v>24587.439999999999</v>
      </c>
      <c r="E36" s="43">
        <v>24587.439999999999</v>
      </c>
      <c r="F36" s="43">
        <f t="shared" ref="F36:F44" si="2">(E36/C36)*100</f>
        <v>155.47029126999382</v>
      </c>
      <c r="G36" s="138">
        <f t="shared" ref="G36:G44" si="3">(E36/D36)*100</f>
        <v>100</v>
      </c>
    </row>
    <row r="37" spans="1:7" x14ac:dyDescent="0.25">
      <c r="A37" s="11"/>
      <c r="B37" s="137" t="s">
        <v>88</v>
      </c>
      <c r="C37" s="43">
        <v>1862.65</v>
      </c>
      <c r="D37" s="43">
        <v>5250</v>
      </c>
      <c r="E37" s="43">
        <v>1323.7</v>
      </c>
      <c r="F37" s="43">
        <f t="shared" si="2"/>
        <v>71.065417550264414</v>
      </c>
      <c r="G37" s="138">
        <f t="shared" si="3"/>
        <v>25.213333333333331</v>
      </c>
    </row>
    <row r="38" spans="1:7" ht="24.75" x14ac:dyDescent="0.25">
      <c r="A38" s="11"/>
      <c r="B38" s="137" t="s">
        <v>89</v>
      </c>
      <c r="C38" s="43">
        <v>0</v>
      </c>
      <c r="D38" s="43">
        <v>300</v>
      </c>
      <c r="E38" s="43">
        <v>0</v>
      </c>
      <c r="F38" s="43">
        <v>0</v>
      </c>
      <c r="G38" s="138">
        <f t="shared" si="3"/>
        <v>0</v>
      </c>
    </row>
    <row r="39" spans="1:7" x14ac:dyDescent="0.25">
      <c r="A39" s="11"/>
      <c r="B39" s="137" t="s">
        <v>90</v>
      </c>
      <c r="C39" s="43">
        <v>3145.02</v>
      </c>
      <c r="D39" s="43">
        <v>1754.32</v>
      </c>
      <c r="E39" s="43">
        <v>1052.18</v>
      </c>
      <c r="F39" s="43">
        <f t="shared" si="2"/>
        <v>33.455431126034171</v>
      </c>
      <c r="G39" s="138">
        <f t="shared" si="3"/>
        <v>59.9765151169684</v>
      </c>
    </row>
    <row r="40" spans="1:7" s="127" customFormat="1" x14ac:dyDescent="0.25">
      <c r="A40" s="125"/>
      <c r="B40" s="139" t="s">
        <v>91</v>
      </c>
      <c r="C40" s="126">
        <v>101143.91</v>
      </c>
      <c r="D40" s="126">
        <v>145544.1</v>
      </c>
      <c r="E40" s="126">
        <v>145544.1</v>
      </c>
      <c r="F40" s="43">
        <f t="shared" si="2"/>
        <v>143.8980359766594</v>
      </c>
      <c r="G40" s="138">
        <f t="shared" si="3"/>
        <v>100</v>
      </c>
    </row>
    <row r="41" spans="1:7" x14ac:dyDescent="0.25">
      <c r="A41" s="11"/>
      <c r="B41" s="137" t="s">
        <v>92</v>
      </c>
      <c r="C41" s="43">
        <v>695338.19</v>
      </c>
      <c r="D41" s="43">
        <v>727251.37</v>
      </c>
      <c r="E41" s="43">
        <v>821490.95</v>
      </c>
      <c r="F41" s="43">
        <f t="shared" si="2"/>
        <v>118.14264796817791</v>
      </c>
      <c r="G41" s="138">
        <f t="shared" si="3"/>
        <v>112.95832278734655</v>
      </c>
    </row>
    <row r="42" spans="1:7" x14ac:dyDescent="0.25">
      <c r="A42" s="11"/>
      <c r="B42" s="137" t="s">
        <v>94</v>
      </c>
      <c r="C42" s="43">
        <v>6298.32</v>
      </c>
      <c r="D42" s="43">
        <v>2800</v>
      </c>
      <c r="E42" s="43">
        <v>0</v>
      </c>
      <c r="F42" s="43">
        <f t="shared" si="2"/>
        <v>0</v>
      </c>
      <c r="G42" s="138">
        <f t="shared" si="3"/>
        <v>0</v>
      </c>
    </row>
    <row r="43" spans="1:7" x14ac:dyDescent="0.25">
      <c r="A43" s="11"/>
      <c r="B43" s="137" t="s">
        <v>214</v>
      </c>
      <c r="C43" s="43">
        <v>3365.87</v>
      </c>
      <c r="D43" s="43">
        <v>5067</v>
      </c>
      <c r="E43" s="43">
        <v>5067</v>
      </c>
      <c r="F43" s="43">
        <f t="shared" si="2"/>
        <v>150.5405734624332</v>
      </c>
      <c r="G43" s="138">
        <f t="shared" si="3"/>
        <v>100</v>
      </c>
    </row>
    <row r="44" spans="1:7" ht="15.75" thickBot="1" x14ac:dyDescent="0.3">
      <c r="A44" s="11"/>
      <c r="B44" s="140" t="s">
        <v>174</v>
      </c>
      <c r="C44" s="141">
        <f>SUM(C35:C43)</f>
        <v>846666.6399999999</v>
      </c>
      <c r="D44" s="141">
        <f>SUM(D35:D43)</f>
        <v>925649.57000000007</v>
      </c>
      <c r="E44" s="141">
        <f>SUM(E35:E43)</f>
        <v>1009971.26</v>
      </c>
      <c r="F44" s="142">
        <f t="shared" si="2"/>
        <v>119.28794785158891</v>
      </c>
      <c r="G44" s="143">
        <f t="shared" si="3"/>
        <v>109.1094613699221</v>
      </c>
    </row>
    <row r="45" spans="1:7" x14ac:dyDescent="0.25">
      <c r="A45" s="11"/>
      <c r="B45" s="42"/>
      <c r="C45" s="42"/>
      <c r="D45" s="42"/>
      <c r="E45" s="42"/>
      <c r="F45" s="42"/>
      <c r="G45" s="11"/>
    </row>
    <row r="46" spans="1:7" x14ac:dyDescent="0.25">
      <c r="B46" s="40"/>
      <c r="C46" s="40"/>
      <c r="D46" s="40"/>
      <c r="E46" s="40"/>
      <c r="F46" s="40"/>
    </row>
    <row r="47" spans="1:7" x14ac:dyDescent="0.25">
      <c r="B47" s="40"/>
      <c r="C47" s="40"/>
      <c r="D47" s="40"/>
      <c r="E47" s="40"/>
      <c r="F47" s="40"/>
    </row>
  </sheetData>
  <mergeCells count="7">
    <mergeCell ref="B32:F32"/>
    <mergeCell ref="B8:F8"/>
    <mergeCell ref="A6:G6"/>
    <mergeCell ref="A10:G10"/>
    <mergeCell ref="A12:G12"/>
    <mergeCell ref="A29:G29"/>
    <mergeCell ref="B15:F15"/>
  </mergeCells>
  <pageMargins left="0.7" right="0.7" top="0.75" bottom="0.75" header="0.3" footer="0.3"/>
  <pageSetup paperSize="9" scale="94" orientation="portrait" r:id="rId1"/>
  <rowBreaks count="1" manualBreakCount="1">
    <brk id="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Normal="100" workbookViewId="0">
      <selection activeCell="D22" sqref="D22"/>
    </sheetView>
  </sheetViews>
  <sheetFormatPr defaultRowHeight="15" x14ac:dyDescent="0.25"/>
  <cols>
    <col min="1" max="1" width="3" customWidth="1"/>
    <col min="2" max="2" width="38.5703125" customWidth="1"/>
    <col min="3" max="3" width="12.5703125" customWidth="1"/>
    <col min="4" max="4" width="12.28515625" customWidth="1"/>
    <col min="5" max="5" width="13.42578125" customWidth="1"/>
    <col min="6" max="6" width="9" customWidth="1"/>
  </cols>
  <sheetData>
    <row r="1" spans="1:7" x14ac:dyDescent="0.25">
      <c r="B1" s="9" t="s">
        <v>12</v>
      </c>
      <c r="C1" s="11"/>
      <c r="D1" s="11"/>
      <c r="E1" s="11"/>
      <c r="F1" s="11"/>
      <c r="G1" s="11"/>
    </row>
    <row r="2" spans="1:7" ht="15.75" x14ac:dyDescent="0.25">
      <c r="B2" s="9" t="s">
        <v>236</v>
      </c>
      <c r="C2" s="11"/>
      <c r="D2" s="11"/>
      <c r="E2" s="11"/>
      <c r="F2" s="75"/>
      <c r="G2" s="75"/>
    </row>
    <row r="3" spans="1:7" ht="15.75" x14ac:dyDescent="0.25">
      <c r="B3" s="9" t="s">
        <v>85</v>
      </c>
      <c r="C3" s="11"/>
      <c r="D3" s="11"/>
      <c r="E3" s="11"/>
      <c r="F3" s="75"/>
      <c r="G3" s="75"/>
    </row>
    <row r="4" spans="1:7" ht="15.75" x14ac:dyDescent="0.25">
      <c r="B4" s="10" t="s">
        <v>86</v>
      </c>
      <c r="C4" s="11"/>
      <c r="D4" s="11"/>
      <c r="E4" s="11"/>
      <c r="F4" s="76"/>
      <c r="G4" s="76"/>
    </row>
    <row r="5" spans="1:7" ht="15.75" x14ac:dyDescent="0.25">
      <c r="B5" s="10"/>
      <c r="C5" s="11"/>
      <c r="D5" s="11"/>
      <c r="E5" s="11"/>
      <c r="F5" s="76"/>
      <c r="G5" s="76"/>
    </row>
    <row r="6" spans="1:7" x14ac:dyDescent="0.25">
      <c r="A6" s="269" t="s">
        <v>250</v>
      </c>
      <c r="B6" s="246"/>
      <c r="C6" s="246"/>
      <c r="D6" s="246"/>
      <c r="E6" s="246"/>
      <c r="F6" s="246"/>
      <c r="G6" s="246"/>
    </row>
    <row r="7" spans="1:7" ht="15.75" x14ac:dyDescent="0.25">
      <c r="B7" s="90"/>
      <c r="C7" s="225"/>
      <c r="D7" s="91"/>
      <c r="E7" s="91"/>
      <c r="F7" s="34"/>
      <c r="G7" s="76"/>
    </row>
    <row r="8" spans="1:7" ht="15.75" x14ac:dyDescent="0.25">
      <c r="A8" s="253" t="s">
        <v>205</v>
      </c>
      <c r="B8" s="246"/>
      <c r="C8" s="246"/>
      <c r="D8" s="246"/>
      <c r="E8" s="246"/>
      <c r="F8" s="246"/>
      <c r="G8" s="246"/>
    </row>
    <row r="9" spans="1:7" ht="15.75" x14ac:dyDescent="0.25">
      <c r="B9" s="90"/>
      <c r="C9" s="223"/>
      <c r="D9" s="88"/>
      <c r="E9" s="88"/>
      <c r="F9" s="88"/>
      <c r="G9" s="76"/>
    </row>
    <row r="10" spans="1:7" x14ac:dyDescent="0.25">
      <c r="A10" s="269" t="s">
        <v>207</v>
      </c>
      <c r="B10" s="246"/>
      <c r="C10" s="246"/>
      <c r="D10" s="246"/>
      <c r="E10" s="246"/>
      <c r="F10" s="246"/>
      <c r="G10" s="246"/>
    </row>
    <row r="11" spans="1:7" ht="15.75" x14ac:dyDescent="0.25">
      <c r="B11" s="10"/>
      <c r="C11" s="11"/>
      <c r="D11" s="11"/>
      <c r="E11" s="11"/>
      <c r="F11" s="76"/>
      <c r="G11" s="76"/>
    </row>
    <row r="12" spans="1:7" ht="15.75" x14ac:dyDescent="0.25">
      <c r="B12" s="11"/>
      <c r="C12" s="11"/>
      <c r="D12" s="11"/>
      <c r="E12" s="11"/>
      <c r="F12" s="76"/>
      <c r="G12" s="76"/>
    </row>
    <row r="13" spans="1:7" ht="16.5" thickBot="1" x14ac:dyDescent="0.3">
      <c r="B13" s="75"/>
      <c r="C13" s="75"/>
      <c r="D13" s="75"/>
      <c r="E13" s="75"/>
      <c r="F13" s="76"/>
      <c r="G13" s="76"/>
    </row>
    <row r="14" spans="1:7" ht="75" customHeight="1" x14ac:dyDescent="0.25">
      <c r="B14" s="92" t="s">
        <v>87</v>
      </c>
      <c r="C14" s="93" t="s">
        <v>244</v>
      </c>
      <c r="D14" s="93" t="s">
        <v>245</v>
      </c>
      <c r="E14" s="93" t="s">
        <v>246</v>
      </c>
      <c r="F14" s="94" t="s">
        <v>179</v>
      </c>
      <c r="G14" s="95" t="s">
        <v>179</v>
      </c>
    </row>
    <row r="15" spans="1:7" x14ac:dyDescent="0.25">
      <c r="B15" s="77">
        <v>1</v>
      </c>
      <c r="C15" s="78">
        <v>2</v>
      </c>
      <c r="D15" s="78">
        <v>3</v>
      </c>
      <c r="E15" s="78">
        <v>4</v>
      </c>
      <c r="F15" s="79" t="s">
        <v>177</v>
      </c>
      <c r="G15" s="80" t="s">
        <v>178</v>
      </c>
    </row>
    <row r="16" spans="1:7" ht="30" customHeight="1" x14ac:dyDescent="0.25">
      <c r="B16" s="81" t="s">
        <v>199</v>
      </c>
      <c r="C16" s="97">
        <f>C20</f>
        <v>846666.64</v>
      </c>
      <c r="D16" s="97">
        <f>D20</f>
        <v>925649.57</v>
      </c>
      <c r="E16" s="97">
        <f>E20</f>
        <v>1009971.26</v>
      </c>
      <c r="F16" s="179">
        <f>(E16/C16)*100</f>
        <v>119.28794785158891</v>
      </c>
      <c r="G16" s="180">
        <f>(E16/D16)*100</f>
        <v>109.1094613699221</v>
      </c>
    </row>
    <row r="17" spans="2:7" x14ac:dyDescent="0.25">
      <c r="B17" s="96" t="s">
        <v>208</v>
      </c>
      <c r="C17" s="98">
        <f>C16</f>
        <v>846666.64</v>
      </c>
      <c r="D17" s="97">
        <f>D16</f>
        <v>925649.57</v>
      </c>
      <c r="E17" s="98">
        <f>E16</f>
        <v>1009971.26</v>
      </c>
      <c r="F17" s="179">
        <f t="shared" ref="F17:F22" si="0">(E17/C17)*100</f>
        <v>119.28794785158891</v>
      </c>
      <c r="G17" s="180">
        <f t="shared" ref="G17:G22" si="1">(E17/D17)*100</f>
        <v>109.1094613699221</v>
      </c>
    </row>
    <row r="18" spans="2:7" ht="22.5" x14ac:dyDescent="0.25">
      <c r="B18" s="96" t="s">
        <v>209</v>
      </c>
      <c r="C18" s="98">
        <f t="shared" ref="C18:E19" si="2">C17</f>
        <v>846666.64</v>
      </c>
      <c r="D18" s="97">
        <f t="shared" ref="D18:D19" si="3">D17</f>
        <v>925649.57</v>
      </c>
      <c r="E18" s="98">
        <f t="shared" si="2"/>
        <v>1009971.26</v>
      </c>
      <c r="F18" s="179">
        <f t="shared" si="0"/>
        <v>119.28794785158891</v>
      </c>
      <c r="G18" s="180">
        <f t="shared" si="1"/>
        <v>109.1094613699221</v>
      </c>
    </row>
    <row r="19" spans="2:7" ht="22.5" x14ac:dyDescent="0.25">
      <c r="B19" s="96" t="s">
        <v>210</v>
      </c>
      <c r="C19" s="98">
        <f t="shared" si="2"/>
        <v>846666.64</v>
      </c>
      <c r="D19" s="97">
        <f t="shared" si="3"/>
        <v>925649.57</v>
      </c>
      <c r="E19" s="98">
        <f t="shared" si="2"/>
        <v>1009971.26</v>
      </c>
      <c r="F19" s="179">
        <f t="shared" si="0"/>
        <v>119.28794785158891</v>
      </c>
      <c r="G19" s="180">
        <f t="shared" si="1"/>
        <v>109.1094613699221</v>
      </c>
    </row>
    <row r="20" spans="2:7" ht="25.5" customHeight="1" x14ac:dyDescent="0.25">
      <c r="B20" s="82" t="s">
        <v>200</v>
      </c>
      <c r="C20" s="99">
        <f t="shared" ref="C20:E20" si="4">C21+C22</f>
        <v>846666.64</v>
      </c>
      <c r="D20" s="99">
        <f>D21+D22</f>
        <v>925649.57</v>
      </c>
      <c r="E20" s="99">
        <f t="shared" si="4"/>
        <v>1009971.26</v>
      </c>
      <c r="F20" s="179">
        <f t="shared" si="0"/>
        <v>119.28794785158891</v>
      </c>
      <c r="G20" s="180">
        <f t="shared" si="1"/>
        <v>109.1094613699221</v>
      </c>
    </row>
    <row r="21" spans="2:7" x14ac:dyDescent="0.25">
      <c r="B21" s="83" t="s">
        <v>201</v>
      </c>
      <c r="C21" s="100">
        <v>813214.65</v>
      </c>
      <c r="D21" s="100">
        <v>892515.47</v>
      </c>
      <c r="E21" s="100">
        <v>980226</v>
      </c>
      <c r="F21" s="179">
        <f t="shared" si="0"/>
        <v>120.53717920600668</v>
      </c>
      <c r="G21" s="180">
        <f t="shared" si="1"/>
        <v>109.82734002358525</v>
      </c>
    </row>
    <row r="22" spans="2:7" ht="15.75" thickBot="1" x14ac:dyDescent="0.3">
      <c r="B22" s="84" t="s">
        <v>202</v>
      </c>
      <c r="C22" s="102">
        <v>33451.99</v>
      </c>
      <c r="D22" s="101">
        <v>33134.1</v>
      </c>
      <c r="E22" s="102">
        <v>29745.26</v>
      </c>
      <c r="F22" s="181">
        <f t="shared" si="0"/>
        <v>88.919254131069636</v>
      </c>
      <c r="G22" s="182">
        <f t="shared" si="1"/>
        <v>89.772349331957102</v>
      </c>
    </row>
    <row r="23" spans="2:7" x14ac:dyDescent="0.25">
      <c r="B23" s="11"/>
      <c r="C23" s="11"/>
      <c r="D23" s="11"/>
      <c r="E23" s="11"/>
      <c r="F23" s="11"/>
      <c r="G23" s="11"/>
    </row>
    <row r="24" spans="2:7" x14ac:dyDescent="0.25">
      <c r="B24" s="11"/>
      <c r="C24" s="11"/>
      <c r="D24" s="11"/>
      <c r="E24" s="11"/>
      <c r="F24" s="11"/>
      <c r="G24" s="11"/>
    </row>
    <row r="25" spans="2:7" x14ac:dyDescent="0.25">
      <c r="B25" s="11"/>
      <c r="C25" s="11"/>
      <c r="D25" s="11"/>
      <c r="E25" s="11"/>
      <c r="F25" s="11"/>
      <c r="G25" s="11"/>
    </row>
  </sheetData>
  <mergeCells count="3">
    <mergeCell ref="A6:G6"/>
    <mergeCell ref="A8:G8"/>
    <mergeCell ref="A10:G10"/>
  </mergeCells>
  <pageMargins left="0.7" right="0.7" top="0.75" bottom="0.75" header="0.3" footer="0.3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tabSelected="1" view="pageBreakPreview" topLeftCell="A3" zoomScale="60" zoomScaleNormal="100" workbookViewId="0">
      <selection activeCell="I102" sqref="I102"/>
    </sheetView>
  </sheetViews>
  <sheetFormatPr defaultRowHeight="15" x14ac:dyDescent="0.25"/>
  <cols>
    <col min="1" max="1" width="4.140625" customWidth="1"/>
    <col min="2" max="2" width="51.5703125" customWidth="1"/>
    <col min="3" max="3" width="15" style="8" customWidth="1"/>
    <col min="4" max="4" width="15.140625" style="8" customWidth="1"/>
    <col min="5" max="5" width="9.140625" style="46"/>
    <col min="9" max="9" width="10.140625" bestFit="1" customWidth="1"/>
  </cols>
  <sheetData>
    <row r="1" spans="1:5" x14ac:dyDescent="0.25">
      <c r="B1" s="9" t="s">
        <v>12</v>
      </c>
      <c r="C1" s="9"/>
    </row>
    <row r="2" spans="1:5" x14ac:dyDescent="0.25">
      <c r="B2" s="9" t="s">
        <v>236</v>
      </c>
      <c r="C2" s="9"/>
    </row>
    <row r="3" spans="1:5" x14ac:dyDescent="0.25">
      <c r="B3" s="9" t="s">
        <v>85</v>
      </c>
      <c r="C3" s="9"/>
    </row>
    <row r="4" spans="1:5" x14ac:dyDescent="0.25">
      <c r="B4" s="10" t="s">
        <v>86</v>
      </c>
      <c r="C4" s="9"/>
      <c r="D4" s="45"/>
      <c r="E4" s="47"/>
    </row>
    <row r="5" spans="1:5" x14ac:dyDescent="0.25">
      <c r="B5" s="5"/>
      <c r="C5" s="45"/>
      <c r="D5" s="45"/>
      <c r="E5" s="47"/>
    </row>
    <row r="6" spans="1:5" x14ac:dyDescent="0.25">
      <c r="B6" s="269" t="s">
        <v>250</v>
      </c>
      <c r="C6" s="270"/>
      <c r="D6" s="270"/>
      <c r="E6" s="270"/>
    </row>
    <row r="7" spans="1:5" x14ac:dyDescent="0.25">
      <c r="B7" s="5"/>
      <c r="C7" s="45"/>
      <c r="D7" s="45"/>
      <c r="E7" s="47"/>
    </row>
    <row r="8" spans="1:5" x14ac:dyDescent="0.25">
      <c r="A8" s="269" t="s">
        <v>198</v>
      </c>
      <c r="B8" s="254"/>
      <c r="C8" s="254"/>
      <c r="D8" s="254"/>
      <c r="E8" s="254"/>
    </row>
    <row r="9" spans="1:5" x14ac:dyDescent="0.25">
      <c r="A9" s="90"/>
      <c r="B9" s="88"/>
      <c r="C9" s="88"/>
      <c r="D9" s="88"/>
      <c r="E9" s="88"/>
    </row>
    <row r="10" spans="1:5" ht="5.25" customHeight="1" x14ac:dyDescent="0.25">
      <c r="A10" s="269"/>
      <c r="B10" s="254"/>
      <c r="C10" s="254"/>
      <c r="D10" s="254"/>
      <c r="E10" s="254"/>
    </row>
    <row r="11" spans="1:5" x14ac:dyDescent="0.25">
      <c r="A11" s="90"/>
      <c r="B11" s="88"/>
      <c r="C11" s="88"/>
      <c r="D11" s="88"/>
      <c r="E11" s="88"/>
    </row>
    <row r="12" spans="1:5" x14ac:dyDescent="0.25">
      <c r="A12" s="90"/>
      <c r="B12" s="279" t="s">
        <v>211</v>
      </c>
      <c r="C12" s="279"/>
      <c r="D12" s="279"/>
      <c r="E12" s="279"/>
    </row>
    <row r="13" spans="1:5" ht="39.75" customHeight="1" thickBot="1" x14ac:dyDescent="0.3">
      <c r="B13" s="278"/>
      <c r="C13" s="278"/>
      <c r="D13" s="278"/>
      <c r="E13" s="278"/>
    </row>
    <row r="14" spans="1:5" ht="57" x14ac:dyDescent="0.25">
      <c r="B14" s="130" t="s">
        <v>87</v>
      </c>
      <c r="C14" s="93" t="s">
        <v>245</v>
      </c>
      <c r="D14" s="93" t="s">
        <v>246</v>
      </c>
      <c r="E14" s="131" t="s">
        <v>122</v>
      </c>
    </row>
    <row r="15" spans="1:5" x14ac:dyDescent="0.25">
      <c r="B15" s="132">
        <v>1</v>
      </c>
      <c r="C15" s="50">
        <v>2</v>
      </c>
      <c r="D15" s="51">
        <v>3</v>
      </c>
      <c r="E15" s="133">
        <v>4</v>
      </c>
    </row>
    <row r="16" spans="1:5" x14ac:dyDescent="0.25">
      <c r="B16" s="274" t="s">
        <v>208</v>
      </c>
      <c r="C16" s="275"/>
      <c r="D16" s="275"/>
      <c r="E16" s="276"/>
    </row>
    <row r="17" spans="2:9" x14ac:dyDescent="0.25">
      <c r="B17" s="274" t="s">
        <v>209</v>
      </c>
      <c r="C17" s="275"/>
      <c r="D17" s="275"/>
      <c r="E17" s="276"/>
    </row>
    <row r="18" spans="2:9" x14ac:dyDescent="0.25">
      <c r="B18" s="274" t="s">
        <v>218</v>
      </c>
      <c r="C18" s="275"/>
      <c r="D18" s="275"/>
      <c r="E18" s="276"/>
    </row>
    <row r="19" spans="2:9" x14ac:dyDescent="0.25">
      <c r="B19" s="277" t="s">
        <v>123</v>
      </c>
      <c r="C19" s="275"/>
      <c r="D19" s="275"/>
      <c r="E19" s="276"/>
    </row>
    <row r="20" spans="2:9" x14ac:dyDescent="0.25">
      <c r="B20" s="207" t="s">
        <v>124</v>
      </c>
      <c r="C20" s="186">
        <f>C23+C26+C34+C46+C51</f>
        <v>111152.92</v>
      </c>
      <c r="D20" s="186">
        <f>D23+D26+D34+D46+D51</f>
        <v>111152.92</v>
      </c>
      <c r="E20" s="208">
        <f>(D20/C20)*100</f>
        <v>100</v>
      </c>
    </row>
    <row r="21" spans="2:9" x14ac:dyDescent="0.25">
      <c r="B21" s="205" t="s">
        <v>125</v>
      </c>
      <c r="C21" s="184"/>
      <c r="D21" s="185"/>
      <c r="E21" s="206"/>
    </row>
    <row r="22" spans="2:9" ht="16.5" customHeight="1" x14ac:dyDescent="0.25">
      <c r="B22" s="205" t="s">
        <v>95</v>
      </c>
      <c r="C22" s="187"/>
      <c r="D22" s="188"/>
      <c r="E22" s="206"/>
    </row>
    <row r="23" spans="2:9" x14ac:dyDescent="0.25">
      <c r="B23" s="209" t="s">
        <v>96</v>
      </c>
      <c r="C23" s="189">
        <f>C24+C25</f>
        <v>2894.55</v>
      </c>
      <c r="D23" s="189">
        <f>D24+D25</f>
        <v>2894.55</v>
      </c>
      <c r="E23" s="135">
        <f>(D23/C23)*100</f>
        <v>100</v>
      </c>
    </row>
    <row r="24" spans="2:9" x14ac:dyDescent="0.25">
      <c r="B24" s="210" t="s">
        <v>97</v>
      </c>
      <c r="C24" s="183">
        <v>2844.55</v>
      </c>
      <c r="D24" s="183">
        <v>2844.55</v>
      </c>
      <c r="E24" s="135">
        <f t="shared" ref="E24:E98" si="0">(D24/C24)*100</f>
        <v>100</v>
      </c>
      <c r="I24" s="3"/>
    </row>
    <row r="25" spans="2:9" x14ac:dyDescent="0.25">
      <c r="B25" s="210" t="s">
        <v>215</v>
      </c>
      <c r="C25" s="183">
        <v>50</v>
      </c>
      <c r="D25" s="183">
        <v>50</v>
      </c>
      <c r="E25" s="135">
        <f t="shared" si="0"/>
        <v>100</v>
      </c>
    </row>
    <row r="26" spans="2:9" x14ac:dyDescent="0.25">
      <c r="B26" s="209" t="s">
        <v>98</v>
      </c>
      <c r="C26" s="190">
        <f>SUM(C27:C33)</f>
        <v>21625.03</v>
      </c>
      <c r="D26" s="190">
        <f>SUM(D27:D33)</f>
        <v>21625.03</v>
      </c>
      <c r="E26" s="135">
        <f t="shared" si="0"/>
        <v>100</v>
      </c>
    </row>
    <row r="27" spans="2:9" x14ac:dyDescent="0.25">
      <c r="B27" s="210" t="s">
        <v>99</v>
      </c>
      <c r="C27" s="191">
        <v>1008.2</v>
      </c>
      <c r="D27" s="183">
        <v>1008.2</v>
      </c>
      <c r="E27" s="135">
        <f t="shared" si="0"/>
        <v>100</v>
      </c>
    </row>
    <row r="28" spans="2:9" x14ac:dyDescent="0.25">
      <c r="B28" s="210" t="s">
        <v>216</v>
      </c>
      <c r="C28" s="191">
        <v>0</v>
      </c>
      <c r="D28" s="183">
        <v>0</v>
      </c>
      <c r="E28" s="135">
        <v>0</v>
      </c>
    </row>
    <row r="29" spans="2:9" x14ac:dyDescent="0.25">
      <c r="B29" s="210" t="s">
        <v>100</v>
      </c>
      <c r="C29" s="191">
        <v>3430.91</v>
      </c>
      <c r="D29" s="183">
        <v>3430.91</v>
      </c>
      <c r="E29" s="135">
        <f t="shared" si="0"/>
        <v>100</v>
      </c>
    </row>
    <row r="30" spans="2:9" x14ac:dyDescent="0.25">
      <c r="B30" s="210" t="s">
        <v>101</v>
      </c>
      <c r="C30" s="191">
        <v>15580.33</v>
      </c>
      <c r="D30" s="183">
        <v>15580.33</v>
      </c>
      <c r="E30" s="135">
        <f t="shared" si="0"/>
        <v>100</v>
      </c>
    </row>
    <row r="31" spans="2:9" x14ac:dyDescent="0.25">
      <c r="B31" s="210" t="s">
        <v>235</v>
      </c>
      <c r="C31" s="183">
        <v>1537.09</v>
      </c>
      <c r="D31" s="183">
        <v>1537.09</v>
      </c>
      <c r="E31" s="135">
        <f t="shared" si="0"/>
        <v>100</v>
      </c>
    </row>
    <row r="32" spans="2:9" x14ac:dyDescent="0.25">
      <c r="B32" s="210" t="s">
        <v>103</v>
      </c>
      <c r="C32" s="192">
        <v>0</v>
      </c>
      <c r="D32" s="183">
        <v>0</v>
      </c>
      <c r="E32" s="135">
        <v>0</v>
      </c>
    </row>
    <row r="33" spans="2:5" x14ac:dyDescent="0.25">
      <c r="B33" s="210" t="s">
        <v>217</v>
      </c>
      <c r="C33" s="192">
        <v>68.5</v>
      </c>
      <c r="D33" s="183">
        <v>68.5</v>
      </c>
      <c r="E33" s="135">
        <f t="shared" si="0"/>
        <v>100</v>
      </c>
    </row>
    <row r="34" spans="2:5" x14ac:dyDescent="0.25">
      <c r="B34" s="209" t="s">
        <v>104</v>
      </c>
      <c r="C34" s="190">
        <f>SUM(C35:C45)</f>
        <v>85178.8</v>
      </c>
      <c r="D34" s="190">
        <f>SUM(D35:D45)</f>
        <v>85178.8</v>
      </c>
      <c r="E34" s="135">
        <f t="shared" si="0"/>
        <v>100</v>
      </c>
    </row>
    <row r="35" spans="2:5" x14ac:dyDescent="0.25">
      <c r="B35" s="210" t="s">
        <v>105</v>
      </c>
      <c r="C35" s="191">
        <v>1387.13</v>
      </c>
      <c r="D35" s="183">
        <v>1387.13</v>
      </c>
      <c r="E35" s="135">
        <f t="shared" si="0"/>
        <v>100</v>
      </c>
    </row>
    <row r="36" spans="2:5" x14ac:dyDescent="0.25">
      <c r="B36" s="210" t="s">
        <v>106</v>
      </c>
      <c r="C36" s="191">
        <v>2466.34</v>
      </c>
      <c r="D36" s="183">
        <v>2466.34</v>
      </c>
      <c r="E36" s="135">
        <f t="shared" si="0"/>
        <v>100</v>
      </c>
    </row>
    <row r="37" spans="2:5" x14ac:dyDescent="0.25">
      <c r="B37" s="210" t="s">
        <v>253</v>
      </c>
      <c r="C37" s="191">
        <v>968.85</v>
      </c>
      <c r="D37" s="183">
        <v>968.85</v>
      </c>
      <c r="E37" s="135">
        <f t="shared" si="0"/>
        <v>100</v>
      </c>
    </row>
    <row r="38" spans="2:5" x14ac:dyDescent="0.25">
      <c r="B38" s="210" t="s">
        <v>107</v>
      </c>
      <c r="C38" s="192">
        <v>1825.73</v>
      </c>
      <c r="D38" s="183">
        <v>1825.73</v>
      </c>
      <c r="E38" s="135">
        <f t="shared" si="0"/>
        <v>100</v>
      </c>
    </row>
    <row r="39" spans="2:5" x14ac:dyDescent="0.25">
      <c r="B39" s="210" t="s">
        <v>160</v>
      </c>
      <c r="C39" s="192">
        <v>2461.89</v>
      </c>
      <c r="D39" s="183">
        <v>2461.89</v>
      </c>
      <c r="E39" s="135">
        <f t="shared" si="0"/>
        <v>100</v>
      </c>
    </row>
    <row r="40" spans="2:5" x14ac:dyDescent="0.25">
      <c r="B40" s="210" t="s">
        <v>219</v>
      </c>
      <c r="C40" s="191">
        <v>70482.11</v>
      </c>
      <c r="D40" s="183">
        <v>70482.11</v>
      </c>
      <c r="E40" s="135">
        <f t="shared" si="0"/>
        <v>100</v>
      </c>
    </row>
    <row r="41" spans="2:5" x14ac:dyDescent="0.25">
      <c r="B41" s="210" t="s">
        <v>108</v>
      </c>
      <c r="C41" s="191">
        <v>895.92</v>
      </c>
      <c r="D41" s="183">
        <v>895.92</v>
      </c>
      <c r="E41" s="135">
        <f t="shared" si="0"/>
        <v>100</v>
      </c>
    </row>
    <row r="42" spans="2:5" x14ac:dyDescent="0.25">
      <c r="B42" s="210" t="s">
        <v>109</v>
      </c>
      <c r="C42" s="191">
        <v>1393.75</v>
      </c>
      <c r="D42" s="183">
        <v>1393.75</v>
      </c>
      <c r="E42" s="135">
        <f t="shared" si="0"/>
        <v>100</v>
      </c>
    </row>
    <row r="43" spans="2:5" x14ac:dyDescent="0.25">
      <c r="B43" s="210" t="s">
        <v>243</v>
      </c>
      <c r="C43" s="191">
        <v>0</v>
      </c>
      <c r="D43" s="183">
        <v>0</v>
      </c>
      <c r="E43" s="135">
        <v>0</v>
      </c>
    </row>
    <row r="44" spans="2:5" x14ac:dyDescent="0.25">
      <c r="B44" s="210" t="s">
        <v>110</v>
      </c>
      <c r="C44" s="191">
        <v>3297.08</v>
      </c>
      <c r="D44" s="183">
        <v>3297.08</v>
      </c>
      <c r="E44" s="135">
        <f t="shared" si="0"/>
        <v>100</v>
      </c>
    </row>
    <row r="45" spans="2:5" x14ac:dyDescent="0.25">
      <c r="B45" s="210" t="s">
        <v>242</v>
      </c>
      <c r="C45" s="191">
        <v>0</v>
      </c>
      <c r="D45" s="183">
        <v>0</v>
      </c>
      <c r="E45" s="135">
        <v>0</v>
      </c>
    </row>
    <row r="46" spans="2:5" s="4" customFormat="1" x14ac:dyDescent="0.25">
      <c r="B46" s="209" t="s">
        <v>111</v>
      </c>
      <c r="C46" s="189">
        <f>SUM(C47:C50)</f>
        <v>1231.2599999999998</v>
      </c>
      <c r="D46" s="189">
        <f>SUM(D47:D50)</f>
        <v>1231.2599999999998</v>
      </c>
      <c r="E46" s="135">
        <f t="shared" si="0"/>
        <v>100</v>
      </c>
    </row>
    <row r="47" spans="2:5" x14ac:dyDescent="0.25">
      <c r="B47" s="210" t="s">
        <v>112</v>
      </c>
      <c r="C47" s="183">
        <v>186.94</v>
      </c>
      <c r="D47" s="183">
        <v>186.94</v>
      </c>
      <c r="E47" s="135">
        <f t="shared" si="0"/>
        <v>100</v>
      </c>
    </row>
    <row r="48" spans="2:5" x14ac:dyDescent="0.25">
      <c r="B48" s="210" t="s">
        <v>161</v>
      </c>
      <c r="C48" s="183">
        <v>559.91999999999996</v>
      </c>
      <c r="D48" s="183">
        <v>559.91999999999996</v>
      </c>
      <c r="E48" s="135">
        <f t="shared" si="0"/>
        <v>100</v>
      </c>
    </row>
    <row r="49" spans="2:5" x14ac:dyDescent="0.25">
      <c r="B49" s="210" t="s">
        <v>113</v>
      </c>
      <c r="C49" s="191">
        <v>220</v>
      </c>
      <c r="D49" s="183">
        <v>220</v>
      </c>
      <c r="E49" s="135">
        <f t="shared" si="0"/>
        <v>100</v>
      </c>
    </row>
    <row r="50" spans="2:5" x14ac:dyDescent="0.25">
      <c r="B50" s="210" t="s">
        <v>114</v>
      </c>
      <c r="C50" s="191">
        <v>264.39999999999998</v>
      </c>
      <c r="D50" s="183">
        <v>264.39999999999998</v>
      </c>
      <c r="E50" s="135">
        <f t="shared" si="0"/>
        <v>100</v>
      </c>
    </row>
    <row r="51" spans="2:5" s="4" customFormat="1" x14ac:dyDescent="0.25">
      <c r="B51" s="209" t="s">
        <v>126</v>
      </c>
      <c r="C51" s="190">
        <f>C52+C53</f>
        <v>223.28</v>
      </c>
      <c r="D51" s="190">
        <f>D52+D53</f>
        <v>223.28</v>
      </c>
      <c r="E51" s="135">
        <f t="shared" si="0"/>
        <v>100</v>
      </c>
    </row>
    <row r="52" spans="2:5" s="6" customFormat="1" ht="15" customHeight="1" x14ac:dyDescent="0.25">
      <c r="B52" s="210" t="s">
        <v>127</v>
      </c>
      <c r="C52" s="191">
        <v>216.52</v>
      </c>
      <c r="D52" s="183">
        <v>216.52</v>
      </c>
      <c r="E52" s="135">
        <f t="shared" si="0"/>
        <v>100</v>
      </c>
    </row>
    <row r="53" spans="2:5" s="6" customFormat="1" ht="15" customHeight="1" x14ac:dyDescent="0.25">
      <c r="B53" s="210" t="s">
        <v>128</v>
      </c>
      <c r="C53" s="191">
        <v>6.76</v>
      </c>
      <c r="D53" s="183">
        <v>6.76</v>
      </c>
      <c r="E53" s="135">
        <f t="shared" si="0"/>
        <v>100</v>
      </c>
    </row>
    <row r="54" spans="2:5" s="6" customFormat="1" ht="15" customHeight="1" x14ac:dyDescent="0.25">
      <c r="B54" s="211" t="s">
        <v>254</v>
      </c>
      <c r="C54" s="193">
        <f>C55</f>
        <v>43655.58</v>
      </c>
      <c r="D54" s="193">
        <f>D55</f>
        <v>43655.58</v>
      </c>
      <c r="E54" s="212">
        <f t="shared" ref="E54" si="1">(D54/C54)*100</f>
        <v>100</v>
      </c>
    </row>
    <row r="55" spans="2:5" s="6" customFormat="1" ht="15" customHeight="1" x14ac:dyDescent="0.25">
      <c r="B55" s="210" t="s">
        <v>255</v>
      </c>
      <c r="C55" s="191">
        <v>43655.58</v>
      </c>
      <c r="D55" s="183">
        <v>43655.58</v>
      </c>
      <c r="E55" s="135">
        <f t="shared" si="0"/>
        <v>100</v>
      </c>
    </row>
    <row r="56" spans="2:5" s="127" customFormat="1" x14ac:dyDescent="0.25">
      <c r="B56" s="211" t="s">
        <v>220</v>
      </c>
      <c r="C56" s="193">
        <f>SUM(C57:C58)</f>
        <v>9661.130000000001</v>
      </c>
      <c r="D56" s="193">
        <f>SUM(D57:D58)</f>
        <v>9661.130000000001</v>
      </c>
      <c r="E56" s="212">
        <f t="shared" si="0"/>
        <v>100</v>
      </c>
    </row>
    <row r="57" spans="2:5" s="127" customFormat="1" x14ac:dyDescent="0.25">
      <c r="B57" s="213" t="s">
        <v>129</v>
      </c>
      <c r="C57" s="194">
        <v>7969.88</v>
      </c>
      <c r="D57" s="195">
        <v>7969.88</v>
      </c>
      <c r="E57" s="214">
        <f t="shared" si="0"/>
        <v>100</v>
      </c>
    </row>
    <row r="58" spans="2:5" s="127" customFormat="1" x14ac:dyDescent="0.25">
      <c r="B58" s="213" t="s">
        <v>256</v>
      </c>
      <c r="C58" s="194">
        <v>1691.25</v>
      </c>
      <c r="D58" s="195">
        <v>1691.25</v>
      </c>
      <c r="E58" s="214">
        <f t="shared" si="0"/>
        <v>100</v>
      </c>
    </row>
    <row r="59" spans="2:5" x14ac:dyDescent="0.25">
      <c r="B59" s="207" t="s">
        <v>130</v>
      </c>
      <c r="C59" s="196">
        <f>C61+C63+C65+C67+C69</f>
        <v>683100</v>
      </c>
      <c r="D59" s="196">
        <f>D61+D63+D65+D67+D69</f>
        <v>782262.83000000007</v>
      </c>
      <c r="E59" s="208">
        <f t="shared" si="0"/>
        <v>114.5165905431123</v>
      </c>
    </row>
    <row r="60" spans="2:5" x14ac:dyDescent="0.25">
      <c r="B60" s="205" t="s">
        <v>121</v>
      </c>
      <c r="C60" s="197">
        <f>C59</f>
        <v>683100</v>
      </c>
      <c r="D60" s="197">
        <f>D59</f>
        <v>782262.83000000007</v>
      </c>
      <c r="E60" s="135">
        <f t="shared" si="0"/>
        <v>114.5165905431123</v>
      </c>
    </row>
    <row r="61" spans="2:5" s="4" customFormat="1" x14ac:dyDescent="0.25">
      <c r="B61" s="209" t="s">
        <v>117</v>
      </c>
      <c r="C61" s="189">
        <f>C62</f>
        <v>540000</v>
      </c>
      <c r="D61" s="189">
        <f>D62</f>
        <v>629910.43000000005</v>
      </c>
      <c r="E61" s="135">
        <f t="shared" si="0"/>
        <v>116.65007962962963</v>
      </c>
    </row>
    <row r="62" spans="2:5" s="6" customFormat="1" x14ac:dyDescent="0.25">
      <c r="B62" s="210" t="s">
        <v>118</v>
      </c>
      <c r="C62" s="192">
        <v>540000</v>
      </c>
      <c r="D62" s="183">
        <v>629910.43000000005</v>
      </c>
      <c r="E62" s="135">
        <f t="shared" si="0"/>
        <v>116.65007962962963</v>
      </c>
    </row>
    <row r="63" spans="2:5" s="4" customFormat="1" x14ac:dyDescent="0.25">
      <c r="B63" s="209" t="s">
        <v>119</v>
      </c>
      <c r="C63" s="198">
        <f>C64</f>
        <v>28800</v>
      </c>
      <c r="D63" s="198">
        <f>D64</f>
        <v>24488.78</v>
      </c>
      <c r="E63" s="135">
        <f t="shared" si="0"/>
        <v>85.030486111111102</v>
      </c>
    </row>
    <row r="64" spans="2:5" x14ac:dyDescent="0.25">
      <c r="B64" s="210" t="s">
        <v>120</v>
      </c>
      <c r="C64" s="192">
        <v>28800</v>
      </c>
      <c r="D64" s="183">
        <v>24488.78</v>
      </c>
      <c r="E64" s="135">
        <f t="shared" si="0"/>
        <v>85.030486111111102</v>
      </c>
    </row>
    <row r="65" spans="2:5" s="4" customFormat="1" x14ac:dyDescent="0.25">
      <c r="B65" s="209" t="s">
        <v>131</v>
      </c>
      <c r="C65" s="198">
        <f>C66</f>
        <v>85000</v>
      </c>
      <c r="D65" s="198">
        <f>D66</f>
        <v>99290.58</v>
      </c>
      <c r="E65" s="135">
        <f t="shared" si="0"/>
        <v>116.81244705882352</v>
      </c>
    </row>
    <row r="66" spans="2:5" x14ac:dyDescent="0.25">
      <c r="B66" s="210" t="s">
        <v>132</v>
      </c>
      <c r="C66" s="192">
        <v>85000</v>
      </c>
      <c r="D66" s="183">
        <v>99290.58</v>
      </c>
      <c r="E66" s="135">
        <f t="shared" si="0"/>
        <v>116.81244705882352</v>
      </c>
    </row>
    <row r="67" spans="2:5" s="4" customFormat="1" x14ac:dyDescent="0.25">
      <c r="B67" s="209" t="s">
        <v>133</v>
      </c>
      <c r="C67" s="198">
        <f>C68</f>
        <v>27000</v>
      </c>
      <c r="D67" s="198">
        <f>D68</f>
        <v>26077.040000000001</v>
      </c>
      <c r="E67" s="135">
        <f t="shared" si="0"/>
        <v>96.581629629629631</v>
      </c>
    </row>
    <row r="68" spans="2:5" x14ac:dyDescent="0.25">
      <c r="B68" s="210" t="s">
        <v>134</v>
      </c>
      <c r="C68" s="192">
        <v>27000</v>
      </c>
      <c r="D68" s="183">
        <v>26077.040000000001</v>
      </c>
      <c r="E68" s="135">
        <f t="shared" si="0"/>
        <v>96.581629629629631</v>
      </c>
    </row>
    <row r="69" spans="2:5" x14ac:dyDescent="0.25">
      <c r="B69" s="209" t="s">
        <v>135</v>
      </c>
      <c r="C69" s="190">
        <f>C70</f>
        <v>2300</v>
      </c>
      <c r="D69" s="190">
        <f>D70</f>
        <v>2496</v>
      </c>
      <c r="E69" s="135">
        <f t="shared" si="0"/>
        <v>108.5217391304348</v>
      </c>
    </row>
    <row r="70" spans="2:5" s="6" customFormat="1" ht="16.5" customHeight="1" x14ac:dyDescent="0.25">
      <c r="B70" s="210" t="s">
        <v>136</v>
      </c>
      <c r="C70" s="191">
        <v>2300</v>
      </c>
      <c r="D70" s="183">
        <v>2496</v>
      </c>
      <c r="E70" s="135">
        <f t="shared" si="0"/>
        <v>108.5217391304348</v>
      </c>
    </row>
    <row r="71" spans="2:5" x14ac:dyDescent="0.25">
      <c r="B71" s="215" t="s">
        <v>223</v>
      </c>
      <c r="C71" s="199">
        <f>C72+C76+C80+C82+C118+C122+C126+C130</f>
        <v>63065.06</v>
      </c>
      <c r="D71" s="199">
        <f>D72+D76+D80+D82+D118+D122+D126+D130</f>
        <v>48223.92</v>
      </c>
      <c r="E71" s="208">
        <f t="shared" si="0"/>
        <v>76.466937476948402</v>
      </c>
    </row>
    <row r="72" spans="2:5" x14ac:dyDescent="0.25">
      <c r="B72" s="215" t="s">
        <v>137</v>
      </c>
      <c r="C72" s="199">
        <f>C74</f>
        <v>1699.99</v>
      </c>
      <c r="D72" s="199">
        <f>D74</f>
        <v>1699.99</v>
      </c>
      <c r="E72" s="208">
        <f t="shared" si="0"/>
        <v>100</v>
      </c>
    </row>
    <row r="73" spans="2:5" s="44" customFormat="1" x14ac:dyDescent="0.25">
      <c r="B73" s="205" t="s">
        <v>221</v>
      </c>
      <c r="C73" s="188">
        <f>C74</f>
        <v>1699.99</v>
      </c>
      <c r="D73" s="188">
        <f>D74</f>
        <v>1699.99</v>
      </c>
      <c r="E73" s="206">
        <f>E72</f>
        <v>100</v>
      </c>
    </row>
    <row r="74" spans="2:5" x14ac:dyDescent="0.25">
      <c r="B74" s="209" t="s">
        <v>116</v>
      </c>
      <c r="C74" s="190">
        <f>C75</f>
        <v>1699.99</v>
      </c>
      <c r="D74" s="190">
        <f>D75</f>
        <v>1699.99</v>
      </c>
      <c r="E74" s="135">
        <f t="shared" si="0"/>
        <v>100</v>
      </c>
    </row>
    <row r="75" spans="2:5" s="6" customFormat="1" x14ac:dyDescent="0.25">
      <c r="B75" s="210" t="s">
        <v>114</v>
      </c>
      <c r="C75" s="191">
        <v>1699.99</v>
      </c>
      <c r="D75" s="191">
        <v>1699.99</v>
      </c>
      <c r="E75" s="135">
        <f t="shared" si="0"/>
        <v>100</v>
      </c>
    </row>
    <row r="76" spans="2:5" s="6" customFormat="1" x14ac:dyDescent="0.25">
      <c r="B76" s="215" t="s">
        <v>222</v>
      </c>
      <c r="C76" s="199">
        <f>C78</f>
        <v>1275</v>
      </c>
      <c r="D76" s="199">
        <f>D78</f>
        <v>1275</v>
      </c>
      <c r="E76" s="208">
        <f t="shared" ref="E76" si="2">(D76/C76)*100</f>
        <v>100</v>
      </c>
    </row>
    <row r="77" spans="2:5" s="6" customFormat="1" x14ac:dyDescent="0.25">
      <c r="B77" s="205" t="s">
        <v>221</v>
      </c>
      <c r="C77" s="188">
        <f>C78</f>
        <v>1275</v>
      </c>
      <c r="D77" s="188">
        <f>D78</f>
        <v>1275</v>
      </c>
      <c r="E77" s="206">
        <f>E76</f>
        <v>100</v>
      </c>
    </row>
    <row r="78" spans="2:5" s="6" customFormat="1" x14ac:dyDescent="0.25">
      <c r="B78" s="209" t="s">
        <v>104</v>
      </c>
      <c r="C78" s="190">
        <f>C79</f>
        <v>1275</v>
      </c>
      <c r="D78" s="190">
        <f>D79</f>
        <v>1275</v>
      </c>
      <c r="E78" s="135">
        <f t="shared" ref="E78:E80" si="3">(D78/C78)*100</f>
        <v>100</v>
      </c>
    </row>
    <row r="79" spans="2:5" s="6" customFormat="1" x14ac:dyDescent="0.25">
      <c r="B79" s="210" t="s">
        <v>257</v>
      </c>
      <c r="C79" s="191">
        <v>1275</v>
      </c>
      <c r="D79" s="191">
        <v>1275</v>
      </c>
      <c r="E79" s="135">
        <f t="shared" si="3"/>
        <v>100</v>
      </c>
    </row>
    <row r="80" spans="2:5" s="6" customFormat="1" x14ac:dyDescent="0.25">
      <c r="B80" s="215" t="s">
        <v>258</v>
      </c>
      <c r="C80" s="199">
        <f>C81</f>
        <v>5625</v>
      </c>
      <c r="D80" s="199">
        <f>D81</f>
        <v>3435.55</v>
      </c>
      <c r="E80" s="208">
        <f t="shared" si="3"/>
        <v>61.076444444444448</v>
      </c>
    </row>
    <row r="81" spans="2:5" s="6" customFormat="1" x14ac:dyDescent="0.25">
      <c r="B81" s="213" t="s">
        <v>115</v>
      </c>
      <c r="C81" s="194">
        <v>5625</v>
      </c>
      <c r="D81" s="195">
        <v>3435.55</v>
      </c>
      <c r="E81" s="214">
        <f t="shared" ref="E81" si="4">(D81/C81)*100</f>
        <v>61.076444444444448</v>
      </c>
    </row>
    <row r="82" spans="2:5" s="7" customFormat="1" x14ac:dyDescent="0.25">
      <c r="B82" s="207" t="s">
        <v>138</v>
      </c>
      <c r="C82" s="196">
        <f>C83+C98+C106+C112+C95</f>
        <v>11054.32</v>
      </c>
      <c r="D82" s="196">
        <f>D83+D98+D106+D112+D95</f>
        <v>2859.42</v>
      </c>
      <c r="E82" s="208">
        <f t="shared" si="0"/>
        <v>25.866991366271286</v>
      </c>
    </row>
    <row r="83" spans="2:5" s="7" customFormat="1" x14ac:dyDescent="0.25">
      <c r="B83" s="134" t="s">
        <v>142</v>
      </c>
      <c r="C83" s="200">
        <f>C84+C91+C93+C88</f>
        <v>5250</v>
      </c>
      <c r="D83" s="200">
        <f>D84+D91+D93+D88</f>
        <v>1323.7</v>
      </c>
      <c r="E83" s="135">
        <f t="shared" si="0"/>
        <v>25.213333333333331</v>
      </c>
    </row>
    <row r="84" spans="2:5" s="127" customFormat="1" x14ac:dyDescent="0.25">
      <c r="B84" s="216" t="s">
        <v>98</v>
      </c>
      <c r="C84" s="201">
        <f>C85+C86+C87</f>
        <v>1300</v>
      </c>
      <c r="D84" s="201">
        <f>D85+D86+D87</f>
        <v>527</v>
      </c>
      <c r="E84" s="214">
        <f t="shared" si="0"/>
        <v>40.53846153846154</v>
      </c>
    </row>
    <row r="85" spans="2:5" s="127" customFormat="1" x14ac:dyDescent="0.25">
      <c r="B85" s="213" t="s">
        <v>162</v>
      </c>
      <c r="C85" s="194">
        <v>0</v>
      </c>
      <c r="D85" s="194">
        <v>0</v>
      </c>
      <c r="E85" s="214">
        <v>0</v>
      </c>
    </row>
    <row r="86" spans="2:5" s="127" customFormat="1" x14ac:dyDescent="0.25">
      <c r="B86" s="213" t="s">
        <v>102</v>
      </c>
      <c r="C86" s="229">
        <v>800</v>
      </c>
      <c r="D86" s="195">
        <v>0</v>
      </c>
      <c r="E86" s="214">
        <f t="shared" si="0"/>
        <v>0</v>
      </c>
    </row>
    <row r="87" spans="2:5" s="127" customFormat="1" x14ac:dyDescent="0.25">
      <c r="B87" s="213" t="s">
        <v>140</v>
      </c>
      <c r="C87" s="194">
        <v>500</v>
      </c>
      <c r="D87" s="195">
        <v>527</v>
      </c>
      <c r="E87" s="214">
        <f t="shared" si="0"/>
        <v>105.4</v>
      </c>
    </row>
    <row r="88" spans="2:5" s="127" customFormat="1" x14ac:dyDescent="0.25">
      <c r="B88" s="216" t="s">
        <v>261</v>
      </c>
      <c r="C88" s="201">
        <f>C89+C90</f>
        <v>1250</v>
      </c>
      <c r="D88" s="201">
        <f>D89+D90</f>
        <v>0</v>
      </c>
      <c r="E88" s="214">
        <f t="shared" ref="E88:E90" si="5">(D88/C88)*100</f>
        <v>0</v>
      </c>
    </row>
    <row r="89" spans="2:5" s="127" customFormat="1" x14ac:dyDescent="0.25">
      <c r="B89" s="213" t="s">
        <v>259</v>
      </c>
      <c r="C89" s="194">
        <v>500</v>
      </c>
      <c r="D89" s="194">
        <v>0</v>
      </c>
      <c r="E89" s="214">
        <f t="shared" si="5"/>
        <v>0</v>
      </c>
    </row>
    <row r="90" spans="2:5" s="127" customFormat="1" x14ac:dyDescent="0.25">
      <c r="B90" s="213" t="s">
        <v>260</v>
      </c>
      <c r="C90" s="194">
        <v>750</v>
      </c>
      <c r="D90" s="194">
        <v>0</v>
      </c>
      <c r="E90" s="214">
        <f t="shared" si="5"/>
        <v>0</v>
      </c>
    </row>
    <row r="91" spans="2:5" s="127" customFormat="1" x14ac:dyDescent="0.25">
      <c r="B91" s="216" t="s">
        <v>135</v>
      </c>
      <c r="C91" s="201">
        <f>C92</f>
        <v>700</v>
      </c>
      <c r="D91" s="201">
        <f>D92</f>
        <v>260</v>
      </c>
      <c r="E91" s="214">
        <f t="shared" si="0"/>
        <v>37.142857142857146</v>
      </c>
    </row>
    <row r="92" spans="2:5" s="127" customFormat="1" x14ac:dyDescent="0.25">
      <c r="B92" s="213" t="s">
        <v>114</v>
      </c>
      <c r="C92" s="194">
        <v>700</v>
      </c>
      <c r="D92" s="195">
        <v>260</v>
      </c>
      <c r="E92" s="214">
        <f t="shared" si="0"/>
        <v>37.142857142857146</v>
      </c>
    </row>
    <row r="93" spans="2:5" s="127" customFormat="1" x14ac:dyDescent="0.25">
      <c r="B93" s="216" t="s">
        <v>163</v>
      </c>
      <c r="C93" s="201">
        <f>C94</f>
        <v>2000</v>
      </c>
      <c r="D93" s="201">
        <f>D94</f>
        <v>536.70000000000005</v>
      </c>
      <c r="E93" s="214">
        <f t="shared" si="0"/>
        <v>26.835000000000004</v>
      </c>
    </row>
    <row r="94" spans="2:5" s="127" customFormat="1" x14ac:dyDescent="0.25">
      <c r="B94" s="213" t="s">
        <v>115</v>
      </c>
      <c r="C94" s="194">
        <v>2000</v>
      </c>
      <c r="D94" s="195">
        <v>536.70000000000005</v>
      </c>
      <c r="E94" s="214">
        <f t="shared" si="0"/>
        <v>26.835000000000004</v>
      </c>
    </row>
    <row r="95" spans="2:5" s="127" customFormat="1" ht="16.5" customHeight="1" x14ac:dyDescent="0.25">
      <c r="B95" s="217" t="s">
        <v>171</v>
      </c>
      <c r="C95" s="202">
        <f>C96</f>
        <v>300</v>
      </c>
      <c r="D95" s="202">
        <f>D96</f>
        <v>0</v>
      </c>
      <c r="E95" s="214">
        <f t="shared" ref="E95:E97" si="6">(D95/C95)*100</f>
        <v>0</v>
      </c>
    </row>
    <row r="96" spans="2:5" s="127" customFormat="1" x14ac:dyDescent="0.25">
      <c r="B96" s="216" t="s">
        <v>104</v>
      </c>
      <c r="C96" s="201">
        <f>C97</f>
        <v>300</v>
      </c>
      <c r="D96" s="201">
        <f>D97</f>
        <v>0</v>
      </c>
      <c r="E96" s="214">
        <f t="shared" si="6"/>
        <v>0</v>
      </c>
    </row>
    <row r="97" spans="2:5" s="127" customFormat="1" x14ac:dyDescent="0.25">
      <c r="B97" s="213" t="s">
        <v>106</v>
      </c>
      <c r="C97" s="194">
        <v>300</v>
      </c>
      <c r="D97" s="195">
        <v>0</v>
      </c>
      <c r="E97" s="214">
        <f t="shared" si="6"/>
        <v>0</v>
      </c>
    </row>
    <row r="98" spans="2:5" x14ac:dyDescent="0.25">
      <c r="B98" s="134" t="s">
        <v>164</v>
      </c>
      <c r="C98" s="203">
        <f>C102+C99+C104</f>
        <v>1754.3200000000002</v>
      </c>
      <c r="D98" s="203">
        <f>D102+D99+D104</f>
        <v>1052.18</v>
      </c>
      <c r="E98" s="135">
        <f t="shared" si="0"/>
        <v>59.9765151169684</v>
      </c>
    </row>
    <row r="99" spans="2:5" x14ac:dyDescent="0.25">
      <c r="B99" s="209" t="s">
        <v>98</v>
      </c>
      <c r="C99" s="190">
        <f>SUM(C100:C101)</f>
        <v>527</v>
      </c>
      <c r="D99" s="190">
        <f>SUM(D100:D101)</f>
        <v>389.97</v>
      </c>
      <c r="E99" s="135">
        <f t="shared" ref="E99:E152" si="7">(D99/C99)*100</f>
        <v>73.998102466793171</v>
      </c>
    </row>
    <row r="100" spans="2:5" x14ac:dyDescent="0.25">
      <c r="B100" s="210" t="s">
        <v>100</v>
      </c>
      <c r="C100" s="191">
        <v>0</v>
      </c>
      <c r="D100" s="183">
        <v>389.97</v>
      </c>
      <c r="E100" s="135">
        <v>0</v>
      </c>
    </row>
    <row r="101" spans="2:5" x14ac:dyDescent="0.25">
      <c r="B101" s="210" t="s">
        <v>224</v>
      </c>
      <c r="C101" s="191">
        <v>527</v>
      </c>
      <c r="D101" s="183">
        <v>0</v>
      </c>
      <c r="E101" s="135">
        <f t="shared" si="7"/>
        <v>0</v>
      </c>
    </row>
    <row r="102" spans="2:5" s="7" customFormat="1" x14ac:dyDescent="0.25">
      <c r="B102" s="209" t="s">
        <v>135</v>
      </c>
      <c r="C102" s="190">
        <f>C103</f>
        <v>651.07000000000005</v>
      </c>
      <c r="D102" s="190">
        <f>D103</f>
        <v>85.96</v>
      </c>
      <c r="E102" s="135">
        <f t="shared" si="7"/>
        <v>13.202881410601009</v>
      </c>
    </row>
    <row r="103" spans="2:5" x14ac:dyDescent="0.25">
      <c r="B103" s="210" t="s">
        <v>141</v>
      </c>
      <c r="C103" s="191">
        <v>651.07000000000005</v>
      </c>
      <c r="D103" s="183">
        <v>85.96</v>
      </c>
      <c r="E103" s="135">
        <f t="shared" si="7"/>
        <v>13.202881410601009</v>
      </c>
    </row>
    <row r="104" spans="2:5" x14ac:dyDescent="0.25">
      <c r="B104" s="209" t="s">
        <v>163</v>
      </c>
      <c r="C104" s="190">
        <f>C105</f>
        <v>576.25</v>
      </c>
      <c r="D104" s="190">
        <f>D105</f>
        <v>576.25</v>
      </c>
      <c r="E104" s="135">
        <f t="shared" si="7"/>
        <v>100</v>
      </c>
    </row>
    <row r="105" spans="2:5" x14ac:dyDescent="0.25">
      <c r="B105" s="210" t="s">
        <v>115</v>
      </c>
      <c r="C105" s="191">
        <v>576.25</v>
      </c>
      <c r="D105" s="183">
        <v>576.25</v>
      </c>
      <c r="E105" s="135">
        <f t="shared" si="7"/>
        <v>100</v>
      </c>
    </row>
    <row r="106" spans="2:5" s="4" customFormat="1" x14ac:dyDescent="0.25">
      <c r="B106" s="134" t="s">
        <v>143</v>
      </c>
      <c r="C106" s="48">
        <f>C107+C110</f>
        <v>950</v>
      </c>
      <c r="D106" s="48">
        <f>D107+D110</f>
        <v>483.53999999999996</v>
      </c>
      <c r="E106" s="135">
        <f t="shared" si="7"/>
        <v>50.898947368421041</v>
      </c>
    </row>
    <row r="107" spans="2:5" s="7" customFormat="1" x14ac:dyDescent="0.25">
      <c r="B107" s="209" t="s">
        <v>116</v>
      </c>
      <c r="C107" s="190">
        <f>C108+C109</f>
        <v>600</v>
      </c>
      <c r="D107" s="190">
        <f>D108+D109</f>
        <v>86.26</v>
      </c>
      <c r="E107" s="135">
        <f t="shared" si="7"/>
        <v>14.376666666666669</v>
      </c>
    </row>
    <row r="108" spans="2:5" x14ac:dyDescent="0.25">
      <c r="B108" s="210" t="s">
        <v>165</v>
      </c>
      <c r="C108" s="191">
        <v>300</v>
      </c>
      <c r="D108" s="191">
        <v>86.26</v>
      </c>
      <c r="E108" s="135">
        <f t="shared" si="7"/>
        <v>28.753333333333337</v>
      </c>
    </row>
    <row r="109" spans="2:5" x14ac:dyDescent="0.25">
      <c r="B109" s="210" t="s">
        <v>141</v>
      </c>
      <c r="C109" s="191">
        <v>300</v>
      </c>
      <c r="D109" s="191">
        <v>0</v>
      </c>
      <c r="E109" s="135">
        <f t="shared" si="7"/>
        <v>0</v>
      </c>
    </row>
    <row r="110" spans="2:5" x14ac:dyDescent="0.25">
      <c r="B110" s="209" t="s">
        <v>144</v>
      </c>
      <c r="C110" s="190">
        <f>C111</f>
        <v>350</v>
      </c>
      <c r="D110" s="190">
        <f>D111</f>
        <v>397.28</v>
      </c>
      <c r="E110" s="135">
        <f t="shared" si="7"/>
        <v>113.50857142857143</v>
      </c>
    </row>
    <row r="111" spans="2:5" x14ac:dyDescent="0.25">
      <c r="B111" s="210" t="s">
        <v>145</v>
      </c>
      <c r="C111" s="191">
        <v>350</v>
      </c>
      <c r="D111" s="183">
        <v>397.28</v>
      </c>
      <c r="E111" s="135">
        <f t="shared" si="7"/>
        <v>113.50857142857143</v>
      </c>
    </row>
    <row r="112" spans="2:5" x14ac:dyDescent="0.25">
      <c r="B112" s="134" t="s">
        <v>139</v>
      </c>
      <c r="C112" s="203">
        <f>C113+C116</f>
        <v>2800</v>
      </c>
      <c r="D112" s="203">
        <f>D113+D116</f>
        <v>0</v>
      </c>
      <c r="E112" s="135">
        <f t="shared" si="7"/>
        <v>0</v>
      </c>
    </row>
    <row r="113" spans="1:5" x14ac:dyDescent="0.25">
      <c r="B113" s="209" t="s">
        <v>98</v>
      </c>
      <c r="C113" s="190">
        <f>SUM(C114:C115)</f>
        <v>800</v>
      </c>
      <c r="D113" s="190">
        <f>SUM(D114:D115)</f>
        <v>0</v>
      </c>
      <c r="E113" s="135">
        <f t="shared" si="7"/>
        <v>0</v>
      </c>
    </row>
    <row r="114" spans="1:5" x14ac:dyDescent="0.25">
      <c r="B114" s="213" t="s">
        <v>162</v>
      </c>
      <c r="C114" s="194">
        <v>300</v>
      </c>
      <c r="D114" s="194">
        <v>0</v>
      </c>
      <c r="E114" s="214">
        <f t="shared" si="7"/>
        <v>0</v>
      </c>
    </row>
    <row r="115" spans="1:5" x14ac:dyDescent="0.25">
      <c r="B115" s="210" t="s">
        <v>100</v>
      </c>
      <c r="C115" s="191">
        <v>500</v>
      </c>
      <c r="D115" s="183">
        <v>0</v>
      </c>
      <c r="E115" s="135">
        <f t="shared" si="7"/>
        <v>0</v>
      </c>
    </row>
    <row r="116" spans="1:5" ht="18" customHeight="1" x14ac:dyDescent="0.25">
      <c r="A116" s="4"/>
      <c r="B116" s="209" t="s">
        <v>172</v>
      </c>
      <c r="C116" s="190">
        <f>C117</f>
        <v>2000</v>
      </c>
      <c r="D116" s="190">
        <f>D117</f>
        <v>0</v>
      </c>
      <c r="E116" s="135">
        <f t="shared" si="7"/>
        <v>0</v>
      </c>
    </row>
    <row r="117" spans="1:5" ht="16.5" customHeight="1" x14ac:dyDescent="0.25">
      <c r="B117" s="210" t="s">
        <v>173</v>
      </c>
      <c r="C117" s="191">
        <v>2000</v>
      </c>
      <c r="D117" s="183">
        <v>0</v>
      </c>
      <c r="E117" s="135">
        <f t="shared" si="7"/>
        <v>0</v>
      </c>
    </row>
    <row r="118" spans="1:5" x14ac:dyDescent="0.25">
      <c r="B118" s="207" t="s">
        <v>146</v>
      </c>
      <c r="C118" s="196">
        <f>C120</f>
        <v>9100</v>
      </c>
      <c r="D118" s="196">
        <f>D120</f>
        <v>8032.05</v>
      </c>
      <c r="E118" s="208">
        <f t="shared" si="7"/>
        <v>88.26428571428572</v>
      </c>
    </row>
    <row r="119" spans="1:5" x14ac:dyDescent="0.25">
      <c r="B119" s="134" t="s">
        <v>225</v>
      </c>
      <c r="C119" s="204">
        <f>C120</f>
        <v>9100</v>
      </c>
      <c r="D119" s="204">
        <f>D120</f>
        <v>8032.05</v>
      </c>
      <c r="E119" s="135">
        <f t="shared" si="7"/>
        <v>88.26428571428572</v>
      </c>
    </row>
    <row r="120" spans="1:5" x14ac:dyDescent="0.25">
      <c r="B120" s="209" t="s">
        <v>144</v>
      </c>
      <c r="C120" s="190">
        <f>C121</f>
        <v>9100</v>
      </c>
      <c r="D120" s="190">
        <f>D121</f>
        <v>8032.05</v>
      </c>
      <c r="E120" s="135">
        <f t="shared" si="7"/>
        <v>88.26428571428572</v>
      </c>
    </row>
    <row r="121" spans="1:5" x14ac:dyDescent="0.25">
      <c r="B121" s="210" t="s">
        <v>147</v>
      </c>
      <c r="C121" s="191">
        <v>9100</v>
      </c>
      <c r="D121" s="183">
        <v>8032.05</v>
      </c>
      <c r="E121" s="135">
        <f t="shared" si="7"/>
        <v>88.26428571428572</v>
      </c>
    </row>
    <row r="122" spans="1:5" x14ac:dyDescent="0.25">
      <c r="B122" s="207" t="s">
        <v>166</v>
      </c>
      <c r="C122" s="196">
        <f>C123</f>
        <v>33134.1</v>
      </c>
      <c r="D122" s="196">
        <f>D123</f>
        <v>29745.26</v>
      </c>
      <c r="E122" s="208">
        <f t="shared" si="7"/>
        <v>89.772349331957102</v>
      </c>
    </row>
    <row r="123" spans="1:5" x14ac:dyDescent="0.25">
      <c r="B123" s="134" t="s">
        <v>226</v>
      </c>
      <c r="C123" s="204">
        <f>C124</f>
        <v>33134.1</v>
      </c>
      <c r="D123" s="204">
        <f>D124</f>
        <v>29745.26</v>
      </c>
      <c r="E123" s="135">
        <f t="shared" ref="E123:E125" si="8">(D123/C123)*100</f>
        <v>89.772349331957102</v>
      </c>
    </row>
    <row r="124" spans="1:5" x14ac:dyDescent="0.25">
      <c r="B124" s="209" t="s">
        <v>98</v>
      </c>
      <c r="C124" s="190">
        <f>SUM(C125:C125)</f>
        <v>33134.1</v>
      </c>
      <c r="D124" s="190">
        <f>SUM(D125:D125)</f>
        <v>29745.26</v>
      </c>
      <c r="E124" s="135">
        <f t="shared" si="8"/>
        <v>89.772349331957102</v>
      </c>
    </row>
    <row r="125" spans="1:5" x14ac:dyDescent="0.25">
      <c r="B125" s="210" t="s">
        <v>167</v>
      </c>
      <c r="C125" s="191">
        <v>33134.1</v>
      </c>
      <c r="D125" s="183">
        <v>29745.26</v>
      </c>
      <c r="E125" s="135">
        <f t="shared" si="8"/>
        <v>89.772349331957102</v>
      </c>
    </row>
    <row r="126" spans="1:5" x14ac:dyDescent="0.25">
      <c r="B126" s="207" t="s">
        <v>168</v>
      </c>
      <c r="C126" s="196">
        <f t="shared" ref="C126:D128" si="9">C127</f>
        <v>299.5</v>
      </c>
      <c r="D126" s="196">
        <f t="shared" si="9"/>
        <v>299.5</v>
      </c>
      <c r="E126" s="208">
        <f t="shared" si="7"/>
        <v>100</v>
      </c>
    </row>
    <row r="127" spans="1:5" ht="13.5" customHeight="1" x14ac:dyDescent="0.25">
      <c r="B127" s="134" t="s">
        <v>227</v>
      </c>
      <c r="C127" s="204">
        <f t="shared" si="9"/>
        <v>299.5</v>
      </c>
      <c r="D127" s="204">
        <f t="shared" si="9"/>
        <v>299.5</v>
      </c>
      <c r="E127" s="135">
        <f t="shared" ref="E127:E129" si="10">(D127/C127)*100</f>
        <v>100</v>
      </c>
    </row>
    <row r="128" spans="1:5" x14ac:dyDescent="0.25">
      <c r="B128" s="209" t="s">
        <v>169</v>
      </c>
      <c r="C128" s="190">
        <f t="shared" si="9"/>
        <v>299.5</v>
      </c>
      <c r="D128" s="190">
        <f t="shared" si="9"/>
        <v>299.5</v>
      </c>
      <c r="E128" s="135">
        <f t="shared" si="10"/>
        <v>100</v>
      </c>
    </row>
    <row r="129" spans="2:5" x14ac:dyDescent="0.25">
      <c r="B129" s="210" t="s">
        <v>170</v>
      </c>
      <c r="C129" s="191">
        <v>299.5</v>
      </c>
      <c r="D129" s="183">
        <v>299.5</v>
      </c>
      <c r="E129" s="135">
        <f t="shared" si="10"/>
        <v>100</v>
      </c>
    </row>
    <row r="130" spans="2:5" ht="24.75" x14ac:dyDescent="0.25">
      <c r="B130" s="207" t="s">
        <v>262</v>
      </c>
      <c r="C130" s="199">
        <f>C132</f>
        <v>877.15</v>
      </c>
      <c r="D130" s="199">
        <f>D132</f>
        <v>877.15</v>
      </c>
      <c r="E130" s="208">
        <f t="shared" ref="E130" si="11">(D130/C130)*100</f>
        <v>100</v>
      </c>
    </row>
    <row r="131" spans="2:5" x14ac:dyDescent="0.25">
      <c r="B131" s="205" t="s">
        <v>221</v>
      </c>
      <c r="C131" s="188">
        <f>C132</f>
        <v>877.15</v>
      </c>
      <c r="D131" s="188">
        <f>D132</f>
        <v>877.15</v>
      </c>
      <c r="E131" s="206">
        <f>E130</f>
        <v>100</v>
      </c>
    </row>
    <row r="132" spans="2:5" x14ac:dyDescent="0.25">
      <c r="B132" s="209" t="s">
        <v>104</v>
      </c>
      <c r="C132" s="190">
        <f>C133+C134</f>
        <v>877.15</v>
      </c>
      <c r="D132" s="190">
        <f>D133+D134</f>
        <v>877.15</v>
      </c>
      <c r="E132" s="135">
        <f t="shared" ref="E132:E134" si="12">(D132/C132)*100</f>
        <v>100</v>
      </c>
    </row>
    <row r="133" spans="2:5" x14ac:dyDescent="0.25">
      <c r="B133" s="210" t="s">
        <v>263</v>
      </c>
      <c r="C133" s="191">
        <v>54.4</v>
      </c>
      <c r="D133" s="191">
        <v>54.4</v>
      </c>
      <c r="E133" s="135">
        <f t="shared" si="12"/>
        <v>100</v>
      </c>
    </row>
    <row r="134" spans="2:5" x14ac:dyDescent="0.25">
      <c r="B134" s="210" t="s">
        <v>264</v>
      </c>
      <c r="C134" s="191">
        <v>822.75</v>
      </c>
      <c r="D134" s="183">
        <v>822.75</v>
      </c>
      <c r="E134" s="135">
        <f t="shared" si="12"/>
        <v>100</v>
      </c>
    </row>
    <row r="135" spans="2:5" x14ac:dyDescent="0.25">
      <c r="B135" s="207" t="s">
        <v>148</v>
      </c>
      <c r="C135" s="196"/>
      <c r="D135" s="196"/>
      <c r="E135" s="208"/>
    </row>
    <row r="136" spans="2:5" ht="24.75" x14ac:dyDescent="0.25">
      <c r="B136" s="207" t="s">
        <v>228</v>
      </c>
      <c r="C136" s="196">
        <f>C144+C150+C137+C147+C153</f>
        <v>15014.880000000001</v>
      </c>
      <c r="D136" s="196">
        <f>D144+D150+D137+D147+D153</f>
        <v>15014.880000000001</v>
      </c>
      <c r="E136" s="208">
        <f t="shared" si="7"/>
        <v>100</v>
      </c>
    </row>
    <row r="137" spans="2:5" x14ac:dyDescent="0.25">
      <c r="B137" s="205" t="s">
        <v>229</v>
      </c>
      <c r="C137" s="198">
        <f>C138+C142+C140</f>
        <v>3618.2</v>
      </c>
      <c r="D137" s="198">
        <f>D138+D142+D140</f>
        <v>3618.2</v>
      </c>
      <c r="E137" s="218">
        <f t="shared" ref="E137" si="13">E136</f>
        <v>100</v>
      </c>
    </row>
    <row r="138" spans="2:5" x14ac:dyDescent="0.25">
      <c r="B138" s="209" t="s">
        <v>117</v>
      </c>
      <c r="C138" s="189">
        <f>C139</f>
        <v>2163</v>
      </c>
      <c r="D138" s="189">
        <f>D139</f>
        <v>2163</v>
      </c>
      <c r="E138" s="135">
        <f t="shared" ref="E138:E143" si="14">(D138/C138)*100</f>
        <v>100</v>
      </c>
    </row>
    <row r="139" spans="2:5" x14ac:dyDescent="0.25">
      <c r="B139" s="210" t="s">
        <v>118</v>
      </c>
      <c r="C139" s="192">
        <v>2163</v>
      </c>
      <c r="D139" s="183">
        <v>2163</v>
      </c>
      <c r="E139" s="135">
        <f t="shared" si="14"/>
        <v>100</v>
      </c>
    </row>
    <row r="140" spans="2:5" x14ac:dyDescent="0.25">
      <c r="B140" s="209" t="s">
        <v>119</v>
      </c>
      <c r="C140" s="198">
        <f>C141</f>
        <v>930</v>
      </c>
      <c r="D140" s="198">
        <f>D141</f>
        <v>930</v>
      </c>
      <c r="E140" s="135">
        <v>0</v>
      </c>
    </row>
    <row r="141" spans="2:5" x14ac:dyDescent="0.25">
      <c r="B141" s="210" t="s">
        <v>120</v>
      </c>
      <c r="C141" s="192">
        <v>930</v>
      </c>
      <c r="D141" s="183">
        <v>930</v>
      </c>
      <c r="E141" s="135">
        <v>0</v>
      </c>
    </row>
    <row r="142" spans="2:5" x14ac:dyDescent="0.25">
      <c r="B142" s="209" t="s">
        <v>131</v>
      </c>
      <c r="C142" s="198">
        <f>C143</f>
        <v>525.20000000000005</v>
      </c>
      <c r="D142" s="198">
        <f>D143</f>
        <v>525.20000000000005</v>
      </c>
      <c r="E142" s="135">
        <f t="shared" si="14"/>
        <v>100</v>
      </c>
    </row>
    <row r="143" spans="2:5" x14ac:dyDescent="0.25">
      <c r="B143" s="210" t="s">
        <v>150</v>
      </c>
      <c r="C143" s="192">
        <v>525.20000000000005</v>
      </c>
      <c r="D143" s="183">
        <v>525.20000000000005</v>
      </c>
      <c r="E143" s="135">
        <f t="shared" si="14"/>
        <v>100</v>
      </c>
    </row>
    <row r="144" spans="2:5" x14ac:dyDescent="0.25">
      <c r="B144" s="134" t="s">
        <v>230</v>
      </c>
      <c r="C144" s="198">
        <f>C145</f>
        <v>4860</v>
      </c>
      <c r="D144" s="198">
        <f>D145</f>
        <v>4860</v>
      </c>
      <c r="E144" s="135">
        <f t="shared" si="7"/>
        <v>100</v>
      </c>
    </row>
    <row r="145" spans="2:5" x14ac:dyDescent="0.25">
      <c r="B145" s="209" t="s">
        <v>117</v>
      </c>
      <c r="C145" s="189">
        <f>C146</f>
        <v>4860</v>
      </c>
      <c r="D145" s="189">
        <f>D146</f>
        <v>4860</v>
      </c>
      <c r="E145" s="135">
        <v>0</v>
      </c>
    </row>
    <row r="146" spans="2:5" x14ac:dyDescent="0.25">
      <c r="B146" s="210" t="s">
        <v>118</v>
      </c>
      <c r="C146" s="192">
        <v>4860</v>
      </c>
      <c r="D146" s="183">
        <v>4860</v>
      </c>
      <c r="E146" s="135">
        <v>0</v>
      </c>
    </row>
    <row r="147" spans="2:5" x14ac:dyDescent="0.25">
      <c r="B147" s="134" t="s">
        <v>231</v>
      </c>
      <c r="C147" s="198">
        <f>C148</f>
        <v>801.91</v>
      </c>
      <c r="D147" s="198">
        <f>D148</f>
        <v>801.91</v>
      </c>
      <c r="E147" s="135">
        <f t="shared" ref="E147:E149" si="15">(D147/C147)*100</f>
        <v>100</v>
      </c>
    </row>
    <row r="148" spans="2:5" x14ac:dyDescent="0.25">
      <c r="B148" s="209" t="s">
        <v>131</v>
      </c>
      <c r="C148" s="198">
        <f>C149</f>
        <v>801.91</v>
      </c>
      <c r="D148" s="198">
        <f>D149</f>
        <v>801.91</v>
      </c>
      <c r="E148" s="135">
        <f t="shared" si="15"/>
        <v>100</v>
      </c>
    </row>
    <row r="149" spans="2:5" x14ac:dyDescent="0.25">
      <c r="B149" s="210" t="s">
        <v>150</v>
      </c>
      <c r="C149" s="192">
        <v>801.91</v>
      </c>
      <c r="D149" s="183">
        <v>801.91</v>
      </c>
      <c r="E149" s="135">
        <f t="shared" si="15"/>
        <v>100</v>
      </c>
    </row>
    <row r="150" spans="2:5" x14ac:dyDescent="0.25">
      <c r="B150" s="134" t="s">
        <v>232</v>
      </c>
      <c r="C150" s="198">
        <f>C151</f>
        <v>5067</v>
      </c>
      <c r="D150" s="198">
        <f>D151</f>
        <v>5067</v>
      </c>
      <c r="E150" s="135">
        <f t="shared" si="7"/>
        <v>100</v>
      </c>
    </row>
    <row r="151" spans="2:5" x14ac:dyDescent="0.25">
      <c r="B151" s="209" t="s">
        <v>117</v>
      </c>
      <c r="C151" s="189">
        <f>C152</f>
        <v>5067</v>
      </c>
      <c r="D151" s="189">
        <f>D152</f>
        <v>5067</v>
      </c>
      <c r="E151" s="135">
        <f t="shared" si="7"/>
        <v>100</v>
      </c>
    </row>
    <row r="152" spans="2:5" x14ac:dyDescent="0.25">
      <c r="B152" s="210" t="s">
        <v>118</v>
      </c>
      <c r="C152" s="192">
        <v>5067</v>
      </c>
      <c r="D152" s="183">
        <v>5067</v>
      </c>
      <c r="E152" s="135">
        <f t="shared" si="7"/>
        <v>100</v>
      </c>
    </row>
    <row r="153" spans="2:5" x14ac:dyDescent="0.25">
      <c r="B153" s="134" t="s">
        <v>233</v>
      </c>
      <c r="C153" s="198">
        <f>C154</f>
        <v>667.77</v>
      </c>
      <c r="D153" s="198">
        <f>D154</f>
        <v>667.77</v>
      </c>
      <c r="E153" s="135">
        <f t="shared" ref="E153" si="16">(D153/C153)*100</f>
        <v>100</v>
      </c>
    </row>
    <row r="154" spans="2:5" x14ac:dyDescent="0.25">
      <c r="B154" s="209" t="s">
        <v>131</v>
      </c>
      <c r="C154" s="198">
        <f>C155</f>
        <v>667.77</v>
      </c>
      <c r="D154" s="198">
        <f>D155</f>
        <v>667.77</v>
      </c>
      <c r="E154" s="135">
        <f t="shared" ref="E154:E155" si="17">(D154/C154)*100</f>
        <v>100</v>
      </c>
    </row>
    <row r="155" spans="2:5" ht="13.5" customHeight="1" x14ac:dyDescent="0.25">
      <c r="B155" s="210" t="s">
        <v>149</v>
      </c>
      <c r="C155" s="192">
        <v>667.77</v>
      </c>
      <c r="D155" s="183">
        <v>667.77</v>
      </c>
      <c r="E155" s="135">
        <f t="shared" si="17"/>
        <v>100</v>
      </c>
    </row>
    <row r="156" spans="2:5" ht="16.5" thickBot="1" x14ac:dyDescent="0.3">
      <c r="B156" s="219" t="s">
        <v>151</v>
      </c>
      <c r="C156" s="220">
        <f>C136+C122+C118+C82+C72+C59+C56+C20+C126+C76+C80+C54+C130</f>
        <v>925649.57000000007</v>
      </c>
      <c r="D156" s="220">
        <f>D136+D122+D118+D82+D72+D59+D56+D20+D126+D76+D80+D54+D130</f>
        <v>1009971.2600000001</v>
      </c>
      <c r="E156" s="221">
        <f t="shared" ref="E156" si="18">(D156/C156)*100</f>
        <v>109.1094613699221</v>
      </c>
    </row>
  </sheetData>
  <mergeCells count="9">
    <mergeCell ref="B17:E17"/>
    <mergeCell ref="B18:E18"/>
    <mergeCell ref="B19:E19"/>
    <mergeCell ref="B13:E13"/>
    <mergeCell ref="B6:E6"/>
    <mergeCell ref="A8:E8"/>
    <mergeCell ref="A10:E10"/>
    <mergeCell ref="B12:E12"/>
    <mergeCell ref="B16:E16"/>
  </mergeCells>
  <pageMargins left="0.7" right="0.7" top="0.75" bottom="0.75" header="0.3" footer="0.3"/>
  <pageSetup paperSize="9" scale="91" orientation="portrait" r:id="rId1"/>
  <rowBreaks count="2" manualBreakCount="2">
    <brk id="51" max="4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OPĆI DIO</vt:lpstr>
      <vt:lpstr>Opći-Račun prihoda i rashoda</vt:lpstr>
      <vt:lpstr>Račun prihoda i rashoda</vt:lpstr>
      <vt:lpstr>PiR - prema izvoru </vt:lpstr>
      <vt:lpstr>PiR - Funkcijska klasifikacija</vt:lpstr>
      <vt:lpstr>Programska klasifikacija</vt:lpstr>
      <vt:lpstr>'OPĆI DIO'!Podrucje_ispisa</vt:lpstr>
      <vt:lpstr>'Račun prihoda i rashoda'!Podrucje_ispisa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Korisnki 31</dc:creator>
  <cp:lastModifiedBy>Korisnki 31</cp:lastModifiedBy>
  <cp:lastPrinted>2026-03-18T11:11:48Z</cp:lastPrinted>
  <dcterms:created xsi:type="dcterms:W3CDTF">2021-03-04T10:10:57Z</dcterms:created>
  <dcterms:modified xsi:type="dcterms:W3CDTF">2026-03-18T11:12:13Z</dcterms:modified>
</cp:coreProperties>
</file>