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ki 31\Desktop\OŠ FRANKA LISICE\FINANCIJSKI IZVJEŠTAJI\FI 2026\FI 1-6-2026\Izvještaj o ostvarenju 1-6-2026\"/>
    </mc:Choice>
  </mc:AlternateContent>
  <bookViews>
    <workbookView xWindow="0" yWindow="0" windowWidth="16380" windowHeight="8190" tabRatio="500"/>
  </bookViews>
  <sheets>
    <sheet name="OPĆI DIO" sheetId="1" r:id="rId1"/>
    <sheet name="Opći-Račun prihoda i rashoda" sheetId="2" r:id="rId2"/>
    <sheet name="Račun prihoda i rashoda" sheetId="3" r:id="rId3"/>
    <sheet name="PiR - prema izvoru " sheetId="4" r:id="rId4"/>
    <sheet name="PiR - Funkcijska klasifikacija" sheetId="5" r:id="rId5"/>
    <sheet name="Programska klasifikacija" sheetId="6" r:id="rId6"/>
  </sheets>
  <definedNames>
    <definedName name="_xlnm.Print_Area" localSheetId="0">'OPĆI DIO'!$A$1:$E$42</definedName>
    <definedName name="_xlnm.Print_Area" localSheetId="2">'Račun prihoda i rashoda'!$A$1:$H$104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0" i="4" l="1"/>
  <c r="G51" i="4"/>
  <c r="G52" i="4"/>
  <c r="G53" i="4"/>
  <c r="G54" i="4"/>
  <c r="F50" i="4"/>
  <c r="F51" i="4"/>
  <c r="F52" i="4"/>
  <c r="F53" i="4"/>
  <c r="F54" i="4"/>
  <c r="F55" i="4"/>
  <c r="F26" i="4"/>
  <c r="F27" i="4"/>
  <c r="F28" i="4"/>
  <c r="F29" i="4"/>
  <c r="F30" i="4"/>
  <c r="F31" i="4"/>
  <c r="F32" i="4"/>
  <c r="F33" i="4"/>
  <c r="F34" i="4"/>
  <c r="G26" i="4"/>
  <c r="G27" i="4"/>
  <c r="G28" i="4"/>
  <c r="G29" i="4"/>
  <c r="G30" i="4"/>
  <c r="G31" i="4"/>
  <c r="G32" i="4"/>
  <c r="G33" i="4"/>
  <c r="G34" i="4"/>
  <c r="G19" i="4"/>
  <c r="G20" i="4"/>
  <c r="G21" i="4"/>
  <c r="G22" i="4"/>
  <c r="G23" i="4"/>
  <c r="G24" i="4"/>
  <c r="G25" i="4"/>
  <c r="F19" i="4"/>
  <c r="F20" i="4"/>
  <c r="F21" i="4"/>
  <c r="F22" i="4"/>
  <c r="F23" i="4"/>
  <c r="F24" i="4"/>
  <c r="F25" i="4"/>
  <c r="E27" i="3" l="1"/>
  <c r="D16" i="2"/>
  <c r="C34" i="4"/>
  <c r="D20" i="6" l="1"/>
  <c r="D34" i="6"/>
  <c r="C154" i="6"/>
  <c r="F49" i="4"/>
  <c r="G49" i="4"/>
  <c r="F48" i="4"/>
  <c r="G48" i="4"/>
  <c r="F47" i="4"/>
  <c r="G47" i="4"/>
  <c r="G46" i="4"/>
  <c r="F46" i="4"/>
  <c r="G45" i="4"/>
  <c r="F45" i="4"/>
  <c r="G44" i="4"/>
  <c r="G43" i="4"/>
  <c r="F43" i="4"/>
  <c r="F51" i="3"/>
  <c r="E153" i="6" l="1"/>
  <c r="D152" i="6"/>
  <c r="C152" i="6"/>
  <c r="E151" i="6"/>
  <c r="D150" i="6"/>
  <c r="E150" i="6" s="1"/>
  <c r="C150" i="6"/>
  <c r="C149" i="6"/>
  <c r="E148" i="6"/>
  <c r="D147" i="6"/>
  <c r="C147" i="6"/>
  <c r="C146" i="6"/>
  <c r="E145" i="6"/>
  <c r="D144" i="6"/>
  <c r="C144" i="6"/>
  <c r="C143" i="6" s="1"/>
  <c r="E142" i="6"/>
  <c r="D141" i="6"/>
  <c r="E141" i="6" s="1"/>
  <c r="C141" i="6"/>
  <c r="E140" i="6"/>
  <c r="D139" i="6"/>
  <c r="C139" i="6"/>
  <c r="E138" i="6"/>
  <c r="D137" i="6"/>
  <c r="C137" i="6"/>
  <c r="E133" i="6"/>
  <c r="D132" i="6"/>
  <c r="E132" i="6" s="1"/>
  <c r="C132" i="6"/>
  <c r="E131" i="6"/>
  <c r="D130" i="6"/>
  <c r="C130" i="6"/>
  <c r="E129" i="6"/>
  <c r="D128" i="6"/>
  <c r="C128" i="6"/>
  <c r="E127" i="6"/>
  <c r="D126" i="6"/>
  <c r="C126" i="6"/>
  <c r="E125" i="6"/>
  <c r="D124" i="6"/>
  <c r="E124" i="6" s="1"/>
  <c r="C124" i="6"/>
  <c r="C122" i="6" s="1"/>
  <c r="E123" i="6"/>
  <c r="E121" i="6"/>
  <c r="D120" i="6"/>
  <c r="C120" i="6"/>
  <c r="E119" i="6"/>
  <c r="D118" i="6"/>
  <c r="C118" i="6"/>
  <c r="C113" i="6" s="1"/>
  <c r="E117" i="6"/>
  <c r="E116" i="6"/>
  <c r="E115" i="6"/>
  <c r="E114" i="6"/>
  <c r="E112" i="6"/>
  <c r="D111" i="6"/>
  <c r="C111" i="6"/>
  <c r="C106" i="6" s="1"/>
  <c r="C105" i="6" s="1"/>
  <c r="E110" i="6"/>
  <c r="D109" i="6"/>
  <c r="C109" i="6"/>
  <c r="E109" i="6" s="1"/>
  <c r="E108" i="6"/>
  <c r="E107" i="6"/>
  <c r="D106" i="6"/>
  <c r="E104" i="6"/>
  <c r="D103" i="6"/>
  <c r="C103" i="6"/>
  <c r="E102" i="6"/>
  <c r="E101" i="6"/>
  <c r="D100" i="6"/>
  <c r="E100" i="6" s="1"/>
  <c r="C100" i="6"/>
  <c r="E99" i="6"/>
  <c r="D98" i="6"/>
  <c r="C98" i="6"/>
  <c r="C93" i="6" s="1"/>
  <c r="E97" i="6"/>
  <c r="E96" i="6"/>
  <c r="E95" i="6"/>
  <c r="E94" i="6"/>
  <c r="D94" i="6"/>
  <c r="C94" i="6"/>
  <c r="E92" i="6"/>
  <c r="D91" i="6"/>
  <c r="C91" i="6"/>
  <c r="C90" i="6"/>
  <c r="E89" i="6"/>
  <c r="D88" i="6"/>
  <c r="C88" i="6"/>
  <c r="E87" i="6"/>
  <c r="D86" i="6"/>
  <c r="C86" i="6"/>
  <c r="E85" i="6"/>
  <c r="E84" i="6"/>
  <c r="E83" i="6"/>
  <c r="D82" i="6"/>
  <c r="E82" i="6" s="1"/>
  <c r="C82" i="6"/>
  <c r="E79" i="6"/>
  <c r="D78" i="6"/>
  <c r="C78" i="6"/>
  <c r="E77" i="6"/>
  <c r="D76" i="6"/>
  <c r="D74" i="6" s="1"/>
  <c r="C76" i="6"/>
  <c r="C74" i="6" s="1"/>
  <c r="E73" i="6"/>
  <c r="D72" i="6"/>
  <c r="E72" i="6" s="1"/>
  <c r="C72" i="6"/>
  <c r="C71" i="6" s="1"/>
  <c r="D71" i="6"/>
  <c r="D70" i="6"/>
  <c r="E68" i="6"/>
  <c r="D67" i="6"/>
  <c r="C67" i="6"/>
  <c r="E66" i="6"/>
  <c r="D65" i="6"/>
  <c r="C65" i="6"/>
  <c r="E64" i="6"/>
  <c r="D63" i="6"/>
  <c r="C63" i="6"/>
  <c r="E62" i="6"/>
  <c r="D61" i="6"/>
  <c r="E61" i="6" s="1"/>
  <c r="C61" i="6"/>
  <c r="E60" i="6"/>
  <c r="D59" i="6"/>
  <c r="C59" i="6"/>
  <c r="E56" i="6"/>
  <c r="D55" i="6"/>
  <c r="C55" i="6"/>
  <c r="E54" i="6"/>
  <c r="D53" i="6"/>
  <c r="C53" i="6"/>
  <c r="E52" i="6"/>
  <c r="E51" i="6"/>
  <c r="D50" i="6"/>
  <c r="C50" i="6"/>
  <c r="E49" i="6"/>
  <c r="E48" i="6"/>
  <c r="E47" i="6"/>
  <c r="E46" i="6"/>
  <c r="D45" i="6"/>
  <c r="C45" i="6"/>
  <c r="E44" i="6"/>
  <c r="E43" i="6"/>
  <c r="E42" i="6"/>
  <c r="E41" i="6"/>
  <c r="E40" i="6"/>
  <c r="E39" i="6"/>
  <c r="E38" i="6"/>
  <c r="E37" i="6"/>
  <c r="E36" i="6"/>
  <c r="E35" i="6"/>
  <c r="C34" i="6"/>
  <c r="E33" i="6"/>
  <c r="E32" i="6"/>
  <c r="E31" i="6"/>
  <c r="E30" i="6"/>
  <c r="E29" i="6"/>
  <c r="E27" i="6"/>
  <c r="D26" i="6"/>
  <c r="E26" i="6" s="1"/>
  <c r="C26" i="6"/>
  <c r="E25" i="6"/>
  <c r="E24" i="6"/>
  <c r="D23" i="6"/>
  <c r="E23" i="6" s="1"/>
  <c r="C23" i="6"/>
  <c r="G22" i="5"/>
  <c r="F22" i="5"/>
  <c r="G21" i="5"/>
  <c r="F21" i="5"/>
  <c r="G20" i="5"/>
  <c r="F20" i="5"/>
  <c r="E20" i="5"/>
  <c r="E16" i="5" s="1"/>
  <c r="D20" i="5"/>
  <c r="D16" i="5"/>
  <c r="D17" i="5" s="1"/>
  <c r="D18" i="5" s="1"/>
  <c r="D19" i="5" s="1"/>
  <c r="E56" i="4"/>
  <c r="F56" i="4" s="1"/>
  <c r="D56" i="4"/>
  <c r="G42" i="4"/>
  <c r="F42" i="4"/>
  <c r="E34" i="4"/>
  <c r="D34" i="4"/>
  <c r="G18" i="4"/>
  <c r="F18" i="4"/>
  <c r="H102" i="3"/>
  <c r="F101" i="3"/>
  <c r="H101" i="3" s="1"/>
  <c r="E101" i="3"/>
  <c r="E100" i="3" s="1"/>
  <c r="H100" i="3" s="1"/>
  <c r="F100" i="3"/>
  <c r="H99" i="3"/>
  <c r="H98" i="3"/>
  <c r="F98" i="3"/>
  <c r="E98" i="3"/>
  <c r="H97" i="3"/>
  <c r="H96" i="3"/>
  <c r="F96" i="3"/>
  <c r="E96" i="3"/>
  <c r="H95" i="3"/>
  <c r="G95" i="3"/>
  <c r="F94" i="3"/>
  <c r="E94" i="3"/>
  <c r="F93" i="3"/>
  <c r="E93" i="3"/>
  <c r="E92" i="3" s="1"/>
  <c r="H91" i="3"/>
  <c r="G91" i="3"/>
  <c r="H90" i="3"/>
  <c r="G90" i="3"/>
  <c r="F90" i="3"/>
  <c r="E90" i="3"/>
  <c r="H89" i="3"/>
  <c r="G89" i="3"/>
  <c r="F89" i="3"/>
  <c r="E89" i="3"/>
  <c r="H88" i="3"/>
  <c r="H87" i="3"/>
  <c r="F87" i="3"/>
  <c r="E87" i="3"/>
  <c r="E86" i="3" s="1"/>
  <c r="F86" i="3"/>
  <c r="H86" i="3" s="1"/>
  <c r="H85" i="3"/>
  <c r="H84" i="3"/>
  <c r="G84" i="3"/>
  <c r="F83" i="3"/>
  <c r="H83" i="3" s="1"/>
  <c r="E83" i="3"/>
  <c r="E82" i="3"/>
  <c r="H81" i="3"/>
  <c r="G81" i="3"/>
  <c r="H80" i="3"/>
  <c r="G80" i="3"/>
  <c r="H79" i="3"/>
  <c r="G79" i="3"/>
  <c r="H78" i="3"/>
  <c r="G78" i="3"/>
  <c r="H77" i="3"/>
  <c r="G77" i="3"/>
  <c r="H76" i="3"/>
  <c r="G76" i="3"/>
  <c r="F74" i="3"/>
  <c r="E74" i="3"/>
  <c r="H73" i="3"/>
  <c r="G73" i="3"/>
  <c r="H72" i="3"/>
  <c r="H71" i="3"/>
  <c r="H70" i="3"/>
  <c r="G70" i="3"/>
  <c r="H69" i="3"/>
  <c r="G69" i="3"/>
  <c r="H67" i="3"/>
  <c r="G67" i="3"/>
  <c r="H66" i="3"/>
  <c r="G66" i="3"/>
  <c r="F65" i="3"/>
  <c r="E65" i="3"/>
  <c r="H64" i="3"/>
  <c r="G64" i="3"/>
  <c r="H63" i="3"/>
  <c r="G63" i="3"/>
  <c r="H62" i="3"/>
  <c r="G62" i="3"/>
  <c r="H61" i="3"/>
  <c r="G61" i="3"/>
  <c r="H60" i="3"/>
  <c r="G60" i="3"/>
  <c r="H59" i="3"/>
  <c r="G59" i="3"/>
  <c r="F58" i="3"/>
  <c r="E58" i="3"/>
  <c r="E53" i="3" s="1"/>
  <c r="H57" i="3"/>
  <c r="G57" i="3"/>
  <c r="H56" i="3"/>
  <c r="G56" i="3"/>
  <c r="H55" i="3"/>
  <c r="G55" i="3"/>
  <c r="H54" i="3"/>
  <c r="G54" i="3"/>
  <c r="F54" i="3"/>
  <c r="E54" i="3"/>
  <c r="H52" i="3"/>
  <c r="G52" i="3"/>
  <c r="H51" i="3"/>
  <c r="E51" i="3"/>
  <c r="H50" i="3"/>
  <c r="G50" i="3"/>
  <c r="H49" i="3"/>
  <c r="G49" i="3"/>
  <c r="F48" i="3"/>
  <c r="H48" i="3" s="1"/>
  <c r="E48" i="3"/>
  <c r="F47" i="3"/>
  <c r="H47" i="3" s="1"/>
  <c r="E47" i="3"/>
  <c r="E46" i="3"/>
  <c r="E45" i="3" s="1"/>
  <c r="H38" i="3"/>
  <c r="G38" i="3"/>
  <c r="H37" i="3"/>
  <c r="H36" i="3"/>
  <c r="G36" i="3"/>
  <c r="F35" i="3"/>
  <c r="E35" i="3"/>
  <c r="E34" i="3" s="1"/>
  <c r="F32" i="3"/>
  <c r="E32" i="3"/>
  <c r="H31" i="3"/>
  <c r="G31" i="3"/>
  <c r="F30" i="3"/>
  <c r="E30" i="3"/>
  <c r="H28" i="3"/>
  <c r="G28" i="3"/>
  <c r="F27" i="3"/>
  <c r="H27" i="3" s="1"/>
  <c r="E26" i="3"/>
  <c r="G25" i="3"/>
  <c r="G24" i="3"/>
  <c r="F23" i="3"/>
  <c r="G23" i="3" s="1"/>
  <c r="E23" i="3"/>
  <c r="H21" i="3"/>
  <c r="G21" i="3"/>
  <c r="F20" i="3"/>
  <c r="E20" i="3"/>
  <c r="G50" i="2"/>
  <c r="G49" i="2"/>
  <c r="G48" i="2"/>
  <c r="G47" i="2"/>
  <c r="F47" i="2"/>
  <c r="G46" i="2"/>
  <c r="F46" i="2"/>
  <c r="E46" i="2"/>
  <c r="D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E36" i="2"/>
  <c r="G36" i="2" s="1"/>
  <c r="D36" i="2"/>
  <c r="D35" i="2"/>
  <c r="G27" i="2"/>
  <c r="G26" i="2"/>
  <c r="F26" i="2"/>
  <c r="G25" i="2"/>
  <c r="G24" i="2"/>
  <c r="F24" i="2"/>
  <c r="G22" i="2"/>
  <c r="F22" i="2"/>
  <c r="G21" i="2"/>
  <c r="F21" i="2"/>
  <c r="F20" i="2"/>
  <c r="F19" i="2"/>
  <c r="G17" i="2"/>
  <c r="F17" i="2"/>
  <c r="E16" i="2"/>
  <c r="D15" i="2"/>
  <c r="E22" i="1"/>
  <c r="D22" i="1"/>
  <c r="E19" i="1"/>
  <c r="D19" i="1"/>
  <c r="D25" i="1" s="1"/>
  <c r="E25" i="1" l="1"/>
  <c r="E19" i="3"/>
  <c r="E18" i="3" s="1"/>
  <c r="E29" i="3"/>
  <c r="G16" i="2"/>
  <c r="E86" i="6"/>
  <c r="D81" i="6"/>
  <c r="D149" i="6"/>
  <c r="E149" i="6" s="1"/>
  <c r="C57" i="6"/>
  <c r="C81" i="6"/>
  <c r="E120" i="6"/>
  <c r="E45" i="6"/>
  <c r="E59" i="6"/>
  <c r="E67" i="6"/>
  <c r="C80" i="6"/>
  <c r="D93" i="6"/>
  <c r="E93" i="6" s="1"/>
  <c r="E98" i="6"/>
  <c r="E118" i="6"/>
  <c r="E130" i="6"/>
  <c r="C136" i="6"/>
  <c r="C135" i="6" s="1"/>
  <c r="E139" i="6"/>
  <c r="E152" i="6"/>
  <c r="E55" i="6"/>
  <c r="E65" i="6"/>
  <c r="E78" i="6"/>
  <c r="E111" i="6"/>
  <c r="E128" i="6"/>
  <c r="E137" i="6"/>
  <c r="C20" i="6"/>
  <c r="E50" i="6"/>
  <c r="E53" i="6"/>
  <c r="E63" i="6"/>
  <c r="C70" i="6"/>
  <c r="E70" i="6" s="1"/>
  <c r="E71" i="6" s="1"/>
  <c r="E74" i="6"/>
  <c r="E75" i="6" s="1"/>
  <c r="E88" i="6"/>
  <c r="E91" i="6"/>
  <c r="E103" i="6"/>
  <c r="E106" i="6"/>
  <c r="E126" i="6"/>
  <c r="E144" i="6"/>
  <c r="E147" i="6"/>
  <c r="E17" i="5"/>
  <c r="F17" i="5" s="1"/>
  <c r="F16" i="5"/>
  <c r="G16" i="5"/>
  <c r="G56" i="4"/>
  <c r="F26" i="3"/>
  <c r="G27" i="3"/>
  <c r="F19" i="3"/>
  <c r="H19" i="3" s="1"/>
  <c r="E15" i="2"/>
  <c r="G15" i="2" s="1"/>
  <c r="F16" i="2"/>
  <c r="H30" i="3"/>
  <c r="G30" i="3"/>
  <c r="G35" i="3"/>
  <c r="H35" i="3"/>
  <c r="H58" i="3"/>
  <c r="H74" i="3"/>
  <c r="H93" i="3"/>
  <c r="G17" i="5"/>
  <c r="E81" i="6"/>
  <c r="G20" i="3"/>
  <c r="H20" i="3"/>
  <c r="F29" i="3"/>
  <c r="F34" i="3"/>
  <c r="H65" i="3"/>
  <c r="H94" i="3"/>
  <c r="F92" i="3"/>
  <c r="C75" i="6"/>
  <c r="D90" i="6"/>
  <c r="E90" i="6" s="1"/>
  <c r="D122" i="6"/>
  <c r="E122" i="6" s="1"/>
  <c r="F36" i="2"/>
  <c r="G47" i="3"/>
  <c r="G48" i="3"/>
  <c r="G51" i="3"/>
  <c r="G58" i="3"/>
  <c r="G65" i="3"/>
  <c r="G74" i="3"/>
  <c r="G83" i="3"/>
  <c r="G93" i="3"/>
  <c r="G94" i="3"/>
  <c r="D57" i="6"/>
  <c r="D154" i="6" s="1"/>
  <c r="D75" i="6"/>
  <c r="E76" i="6"/>
  <c r="D105" i="6"/>
  <c r="E105" i="6" s="1"/>
  <c r="D113" i="6"/>
  <c r="E113" i="6" s="1"/>
  <c r="D143" i="6"/>
  <c r="E35" i="2"/>
  <c r="F82" i="3"/>
  <c r="E34" i="6"/>
  <c r="D146" i="6"/>
  <c r="E146" i="6" s="1"/>
  <c r="F53" i="3"/>
  <c r="D136" i="6"/>
  <c r="E136" i="6" s="1"/>
  <c r="E17" i="3" l="1"/>
  <c r="E57" i="6"/>
  <c r="E20" i="6"/>
  <c r="E18" i="5"/>
  <c r="E19" i="5" s="1"/>
  <c r="G26" i="3"/>
  <c r="H26" i="3"/>
  <c r="G19" i="3"/>
  <c r="F15" i="2"/>
  <c r="G34" i="3"/>
  <c r="H34" i="3"/>
  <c r="G29" i="3"/>
  <c r="H29" i="3"/>
  <c r="G18" i="5"/>
  <c r="F18" i="5"/>
  <c r="E143" i="6"/>
  <c r="D135" i="6"/>
  <c r="D80" i="6"/>
  <c r="E80" i="6" s="1"/>
  <c r="F18" i="3"/>
  <c r="H92" i="3"/>
  <c r="G92" i="3"/>
  <c r="H82" i="3"/>
  <c r="G82" i="3"/>
  <c r="H53" i="3"/>
  <c r="G53" i="3"/>
  <c r="F46" i="3"/>
  <c r="G35" i="2"/>
  <c r="F35" i="2"/>
  <c r="F17" i="3"/>
  <c r="G18" i="3" l="1"/>
  <c r="H18" i="3"/>
  <c r="H46" i="3"/>
  <c r="F45" i="3"/>
  <c r="G46" i="3"/>
  <c r="H17" i="3"/>
  <c r="G17" i="3"/>
  <c r="E154" i="6"/>
  <c r="E135" i="6"/>
  <c r="G19" i="5"/>
  <c r="F19" i="5"/>
  <c r="H45" i="3" l="1"/>
  <c r="G45" i="3"/>
</calcChain>
</file>

<file path=xl/sharedStrings.xml><?xml version="1.0" encoding="utf-8"?>
<sst xmlns="http://schemas.openxmlformats.org/spreadsheetml/2006/main" count="433" uniqueCount="269">
  <si>
    <t xml:space="preserve">OSNOVNA ŠKOLA FRANKA LISICE </t>
  </si>
  <si>
    <t>Polača 140, 23210 Biograd na Moru</t>
  </si>
  <si>
    <t>OIB: 31143806057</t>
  </si>
  <si>
    <t>RKP: 11759</t>
  </si>
  <si>
    <t xml:space="preserve">POLUGODIŠNJI IZVJEŠTAJ O IZVRŠENJU FINANCIJSKOG PLANA                                                                                        </t>
  </si>
  <si>
    <t>ZA RAZDOBLJE 01.01.2026. - 30.06.2026.</t>
  </si>
  <si>
    <t>I. OPĆI DIO</t>
  </si>
  <si>
    <t>Sažetak Račun prihoda i rashoda i Računa financiranja</t>
  </si>
  <si>
    <t>PRIHODI/RASHODI TEKUĆA GODINA</t>
  </si>
  <si>
    <t xml:space="preserve"> Ostvarenje/ Izvršenje 01.01.-30.06.2025.</t>
  </si>
  <si>
    <t>PRIIHODI UKUPNO</t>
  </si>
  <si>
    <t>PRIHODI POSLOVANJA</t>
  </si>
  <si>
    <t>PRIHODI OD PRODAJE NEFINANCIJSKE IMOVINE</t>
  </si>
  <si>
    <t>RASHODI UKUPNO</t>
  </si>
  <si>
    <t>RASHODI POSLOVANJA</t>
  </si>
  <si>
    <t>RASHODI ZA NEFINANCIJSKU IMOVINU</t>
  </si>
  <si>
    <t>RAZLIKA - VIŠAK / MANJAK</t>
  </si>
  <si>
    <t>VIŠKOVI/MANJKOVI</t>
  </si>
  <si>
    <t>UKUPAN DONOS VIŠKA/MANJKA IZ PRETHODNE(IH) GODINA</t>
  </si>
  <si>
    <t>MANJAK PRIHODA PRENESENI</t>
  </si>
  <si>
    <t>VIŠAK IZ PRETHODNE(IH)GODINE KOJI ĆE SE RASPOREDITI</t>
  </si>
  <si>
    <t>Manjak prihoda i primitaka za pokriće u slijedećem razdoblju</t>
  </si>
  <si>
    <t>RAČUN FINANCIRANJA</t>
  </si>
  <si>
    <t>PRIMICI OD FINANCIJSKE IMOVINE I ZADUŽIVANJA</t>
  </si>
  <si>
    <t>IZDACI ZA FINANCIJSKU IMOVINU I OTPLATE ZAJMOVA</t>
  </si>
  <si>
    <t>NETO FINANCIRANJE</t>
  </si>
  <si>
    <t>VIŠAK/MANJAK + NETO FINANCIRANJE</t>
  </si>
  <si>
    <t xml:space="preserve"> POLUGODIŠNJI IZVJEŠTAJ O IZVRŠENJU FINANCIJSKOG PLANA ZA RAZDOBLJE 01.01.2026. - 30.06.2026.</t>
  </si>
  <si>
    <t xml:space="preserve"> RAČUN PRIHODA I RASHODA PO EKONOMSKOJ KLASIFIKACIJI</t>
  </si>
  <si>
    <t>PRIHODI I PRIMICI</t>
  </si>
  <si>
    <t>Račun rashoda / izdatka</t>
  </si>
  <si>
    <t>Naziv računa</t>
  </si>
  <si>
    <t xml:space="preserve">Indeks  </t>
  </si>
  <si>
    <t>6 (5/3)*100</t>
  </si>
  <si>
    <t>7 (5/4)*100</t>
  </si>
  <si>
    <t>UKUPNO PRIHODI I PRIMICI</t>
  </si>
  <si>
    <t>UKUPNO KLASA 6:</t>
  </si>
  <si>
    <t xml:space="preserve">Tekuće pomoći  proračunskim korisnicima </t>
  </si>
  <si>
    <t>Kapitalne pomoći proračunskim korisnicima (MZO)</t>
  </si>
  <si>
    <t>Tekući prijenosi između proračunskih korisnika</t>
  </si>
  <si>
    <t>Tekući prijenosi između proračunskih korisnika temeljem prijenosa EU sredstava</t>
  </si>
  <si>
    <t>Ostali nespomenuti prihodi PPN</t>
  </si>
  <si>
    <t>Prihodi od pruženih usluga</t>
  </si>
  <si>
    <t>Tekuće donacije od neprofitnih organizacija</t>
  </si>
  <si>
    <t>Prihod iz nadležnog proračuna za financiranje rashoda poslovanja (županijskog proračuna)</t>
  </si>
  <si>
    <t>Prihod iz nadležnog proračuna za financiranje rashoda za nabavu nef.imovine (županijskog proračuna)</t>
  </si>
  <si>
    <t>Višak prihoda iz prethodnih godina (preneseni)</t>
  </si>
  <si>
    <t xml:space="preserve">Višak prihoda </t>
  </si>
  <si>
    <t>RASHODI I IZDACI</t>
  </si>
  <si>
    <t>UKUPNO RASHODI I IZDACI</t>
  </si>
  <si>
    <t>UKUPNO KLASA 3:</t>
  </si>
  <si>
    <t>Plaće zaposlenih</t>
  </si>
  <si>
    <t>Ostali rashodi za zaposlene</t>
  </si>
  <si>
    <t>Doprinosi na plaće</t>
  </si>
  <si>
    <t>Naknada troškova zaposlenima</t>
  </si>
  <si>
    <t>Rashodi za materijal i energiju</t>
  </si>
  <si>
    <t>Rashodi za usluge</t>
  </si>
  <si>
    <t>Nespomenuti rashodi</t>
  </si>
  <si>
    <t>Financijski rashodi</t>
  </si>
  <si>
    <t>Tekuće donacije u naravi</t>
  </si>
  <si>
    <t>UKUPNO KLASA 4:</t>
  </si>
  <si>
    <t>Uredska oprema i namještaj</t>
  </si>
  <si>
    <t>Knjige, umjetnička djela i ost.</t>
  </si>
  <si>
    <t>Nematerijalna proizvedena imovina</t>
  </si>
  <si>
    <t>Dodatna ulaganja na građevinskim objektima</t>
  </si>
  <si>
    <t>Polugodišnji izvještaj o izvršenju Financijskog plana 01.01.2026. - 30.06.2026.</t>
  </si>
  <si>
    <t>RAČUN PRIHODA I RASHODA</t>
  </si>
  <si>
    <t>Prihodi i primici po ekonomskoj klasifikaciji</t>
  </si>
  <si>
    <t>Račun prihoda / primitka</t>
  </si>
  <si>
    <t>6=5/3*100</t>
  </si>
  <si>
    <t>7=5/2*100</t>
  </si>
  <si>
    <t>UKUPNO PRIHODI</t>
  </si>
  <si>
    <t>Pomoći iz inozemstva i od subjekata unutar općeg proračuna</t>
  </si>
  <si>
    <t>Tekuće pomoći proračunskim korisnicima iz proračuna koji im nije nadležan</t>
  </si>
  <si>
    <t>Kapitalne pomoći proračunskim korisnicima iz proračuna koji im nije nadležan</t>
  </si>
  <si>
    <t>Prijenosi između proračunskih korisnika istog proračuna</t>
  </si>
  <si>
    <t>Tekući prijenosi između proračunskih korisnika istog proračuna</t>
  </si>
  <si>
    <t>Prihodi od upravnih i admin.pristojbi,pristojbi po posebnim propisima i naknada</t>
  </si>
  <si>
    <t>Prihodi po posebnim propisima</t>
  </si>
  <si>
    <t>Ostali nespomenuti prihodi</t>
  </si>
  <si>
    <t>Prihodi od prodaje proizvoda i robe te pruženih usluga i prihodi od donacija te povrati po protestiranim jamstvima</t>
  </si>
  <si>
    <t>Prihodi od prodaje proizvoda i robe te pruženih usluga</t>
  </si>
  <si>
    <t>Donacije od pravnih i fizičkih osoba izvan općeg proračuna</t>
  </si>
  <si>
    <t>Prihodi iz nadležnog proračuna i od HZZO-a temeljem ugovornih obveza</t>
  </si>
  <si>
    <t>Prihodi iz nadležnog poračuna za financiranje redovne djelatnosti proračunskih korisnika</t>
  </si>
  <si>
    <t>Rashodi i izdaci po ekonomskoj klasifikaciji</t>
  </si>
  <si>
    <t>UKUPNI RASHODI POSLOVANJA</t>
  </si>
  <si>
    <t>Rashodi za zaposlene</t>
  </si>
  <si>
    <t>Plaće za redovan rad</t>
  </si>
  <si>
    <t>Doprinosi za obvezno zdravstveno osiguranje</t>
  </si>
  <si>
    <t>Materijalni rashodi</t>
  </si>
  <si>
    <t>Naknada troškova  zaposlenima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</si>
  <si>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</si>
  <si>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</si>
  <si>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</si>
  <si>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</si>
  <si>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</si>
  <si>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</si>
  <si>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</si>
  <si>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</si>
  <si>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</si>
  <si>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</si>
  <si>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</si>
  <si>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</si>
  <si>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 xml:space="preserve"> Komunalne usluge</t>
  </si>
  <si>
    <t>Zakupnine i najamnine</t>
  </si>
  <si>
    <t>Zdravstvene i veterinarske usluge</t>
  </si>
  <si>
    <t>Intelektualne i osobne usluge</t>
  </si>
  <si>
    <t>Računalne usluge</t>
  </si>
  <si>
    <t>Ostali nespomenuti rashodi</t>
  </si>
  <si>
    <t>Naknade za rad pred. i izv.tijela, povjerenstva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</si>
  <si>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</si>
  <si>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</si>
  <si>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</si>
  <si>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</si>
  <si>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</si>
  <si>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</si>
  <si>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Ostali financijski rashodi</t>
  </si>
  <si>
    <t>Bankarske usluge i usluge platnog prometa</t>
  </si>
  <si>
    <t>Zatezne kamate</t>
  </si>
  <si>
    <t>Naknade građanima i kućanstvima</t>
  </si>
  <si>
    <t>Ostale naknade iz proračuna u naravi</t>
  </si>
  <si>
    <t>Naknade građanima i kućanstvima u naravi</t>
  </si>
  <si>
    <t>Ostali rashodi</t>
  </si>
  <si>
    <t>Tekuće donacije</t>
  </si>
  <si>
    <t>RASHODI ZA NABAVU NEFINANCIJSKE IMOVINE</t>
  </si>
  <si>
    <t>Rashodi za nabavu proizvedene dugotrajne imovine</t>
  </si>
  <si>
    <t>Postrojenja i oprema</t>
  </si>
  <si>
    <t>Knjige</t>
  </si>
  <si>
    <t>Ostala nematerijalna proizvedena imovina</t>
  </si>
  <si>
    <t>Rashodi za dodatna ulaganja na nefinancijskoj imovini</t>
  </si>
  <si>
    <t>Dodatna ulaganja na građ.objektima</t>
  </si>
  <si>
    <t>Prihodi i primici po izvorima financiranja</t>
  </si>
  <si>
    <t>Prihodi po izvorima financiranja</t>
  </si>
  <si>
    <t>Oznaka</t>
  </si>
  <si>
    <t>5=4/2*100</t>
  </si>
  <si>
    <t>6=4/3*100</t>
  </si>
  <si>
    <t>Izvor: 110 Opći prihodi i primitci - ZŽ</t>
  </si>
  <si>
    <t>Izvor: 12151  Višak prihoda - IF51</t>
  </si>
  <si>
    <t>Izvor: 12151  Višak prihoda - IF54</t>
  </si>
  <si>
    <t>Izvor: 31 Vlastiti prihodi - proračunski korisnici</t>
  </si>
  <si>
    <t>Izvor: 41 Prihodi za posebne namjene - proračunski korisnici</t>
  </si>
  <si>
    <t>Izvor: 53 Proračun JLS</t>
  </si>
  <si>
    <t>SVEUKUPNO PRIHODI:</t>
  </si>
  <si>
    <t>Rashodi i izdaci po izvorima financiranja</t>
  </si>
  <si>
    <t>Rashodi po izvorima finaciranja</t>
  </si>
  <si>
    <t>SVEUKUPNO RASHODI:</t>
  </si>
  <si>
    <t>Izvještaj o rashodima prema funkcijskoj klasifikaciji</t>
  </si>
  <si>
    <t xml:space="preserve">UKUPNI RASHODI </t>
  </si>
  <si>
    <t>ZADARSKA ŽUPANIJA</t>
  </si>
  <si>
    <t>Razdjel: 030 UPRANI ODJEL ZA OBRAZOVANJE, KULTURU I ŠPORT</t>
  </si>
  <si>
    <t>Glava: 030-04 OSNOVNOŠKOLSKO OBRAZOVANJE</t>
  </si>
  <si>
    <t>09 Obrazovanje</t>
  </si>
  <si>
    <t>091 Predškolsko i osnovno obrazovanje</t>
  </si>
  <si>
    <t>096 Dodatne usluge u obrazovanju</t>
  </si>
  <si>
    <t>II. POSEBNI DIO</t>
  </si>
  <si>
    <t>Rashodi i izdaci po  programskoj klasifikaciji</t>
  </si>
  <si>
    <t xml:space="preserve"> Plan tekuće 2026. godine </t>
  </si>
  <si>
    <t xml:space="preserve"> Ostvarenje/ Izvršenje 01.01.-30.06.2026.</t>
  </si>
  <si>
    <t>Indeks (3/2x 100)</t>
  </si>
  <si>
    <t>Glava: 03004 OSNOVNOŠKOLSKO OBRAZOVANJE</t>
  </si>
  <si>
    <t>Program: 2202 OSNOVNO ŠKOLSTVO STANDARD</t>
  </si>
  <si>
    <t>A2202-01 Djelatnost osnovnih škola</t>
  </si>
  <si>
    <t>Funk. klas: 0912 Osnovno obrazovanje</t>
  </si>
  <si>
    <t>Izvor financiranja: 451 F.P. I dodatni udio  u pro.na dohodak</t>
  </si>
  <si>
    <t>321-NAKNADE TROŠKOVA ZAPOSLENICIMA</t>
  </si>
  <si>
    <t>3211-Službena putovanja</t>
  </si>
  <si>
    <t>3213-Seminari, savjetovanja</t>
  </si>
  <si>
    <t>322-MATERIJALNI RASHODI</t>
  </si>
  <si>
    <t>3221-Uredski materijal</t>
  </si>
  <si>
    <t xml:space="preserve">3221-Materijal za hig.potrebe i njegu </t>
  </si>
  <si>
    <t>3222-Materijal  i sirovine</t>
  </si>
  <si>
    <t>3223-Energija</t>
  </si>
  <si>
    <t>3224-Materijal i dijelovi za tekuće i investicijsko održavanje</t>
  </si>
  <si>
    <t>3225-Sitni inventar i auto gume</t>
  </si>
  <si>
    <t xml:space="preserve">3227-Službena, radna i zaštitna odjeća i obuća </t>
  </si>
  <si>
    <t>323-RASHODI ZA USLUGE</t>
  </si>
  <si>
    <t>3231-Usluge telefona ,pošte i prijevoza</t>
  </si>
  <si>
    <t>3232-Usluge tekuć.i investic.održavanja</t>
  </si>
  <si>
    <t>3234-Komunalne usluge</t>
  </si>
  <si>
    <t>32349-Ostale komunalne usluge</t>
  </si>
  <si>
    <t>3235-Ostale najamnine i zakupnine</t>
  </si>
  <si>
    <t>3235-Zakupnine i najamnine</t>
  </si>
  <si>
    <t>3236-Zdravstvene i veterinarske usluge</t>
  </si>
  <si>
    <t>3238-Računalne usluge</t>
  </si>
  <si>
    <t>3237 - Intelektualne i osobne usluge</t>
  </si>
  <si>
    <t>329-OSTALE USLUGE</t>
  </si>
  <si>
    <t>3292-Premije osiguranja</t>
  </si>
  <si>
    <t>3293-Reprezentacija</t>
  </si>
  <si>
    <t>3294-Članarine</t>
  </si>
  <si>
    <t>3299-Ostali nespom.rashodi poslovanja</t>
  </si>
  <si>
    <t>343 - OSTALI FINANCIJSKI RASHODI</t>
  </si>
  <si>
    <t>3431- Bankarske usluge i usluge platnog prometa</t>
  </si>
  <si>
    <t>3433- Zatezne kamate</t>
  </si>
  <si>
    <t>K2202-02 Nabava proizvedene dugotrajne imovine</t>
  </si>
  <si>
    <t>4511 - Dodatna ulaganja na građevinskim objektima</t>
  </si>
  <si>
    <t>T2202-03 Hitne intervencije u osnovnim školama</t>
  </si>
  <si>
    <t>32321-Usluge tekućeg i investicijskog održavanja</t>
  </si>
  <si>
    <t>A2202-04 - Administracija i upravljanje</t>
  </si>
  <si>
    <t>311-Plaće za zaposlene</t>
  </si>
  <si>
    <t>3111-Plaće za redovan rad</t>
  </si>
  <si>
    <t>312-Ostali rashodi za zaposlene</t>
  </si>
  <si>
    <t>3121-Ostali rashodi za zaposlene</t>
  </si>
  <si>
    <t>313- Doprinosi na plaće</t>
  </si>
  <si>
    <t>3132 - Doprinos za OZO</t>
  </si>
  <si>
    <t>321- Naknade troškova zaposlenima</t>
  </si>
  <si>
    <t>3212- Prijevoz na posao i s posla</t>
  </si>
  <si>
    <t>329-OSTALI NESPOMENUTI RASHODI</t>
  </si>
  <si>
    <t>3295-Novčana nak.posl,.zbog nezap.osoba s invalid.</t>
  </si>
  <si>
    <t>Program: 2203 OSNOVNO ŠKOLSTVO IZNAD STANDARDA</t>
  </si>
  <si>
    <t>A2203-01 Javne potrebe u prosvjeti-koris.OŠ</t>
  </si>
  <si>
    <t>Izvor financiranja: 110-Opći prihodi i primitci</t>
  </si>
  <si>
    <t>329-OSTALI NESPOM.RASHODI</t>
  </si>
  <si>
    <t xml:space="preserve">T2203-02 Projektna dokumentacija - Javne potrebe </t>
  </si>
  <si>
    <t>4264 - Izrada projektne dokumentacije za projekte OŠ</t>
  </si>
  <si>
    <t>T2203-03 Kapitalna ulaganja u osnovnim školama</t>
  </si>
  <si>
    <t>4221 - Uredska oprema i namještaj</t>
  </si>
  <si>
    <t>A2203-04 Podizanje kvalitete i standarda u školstvu</t>
  </si>
  <si>
    <t>Izvor financiranja: 31 Vlastiti prihodi</t>
  </si>
  <si>
    <t>3221- Uredski materijal i ostali mat.rashodi</t>
  </si>
  <si>
    <t>3224-Materijali i dijelovi za tekuć.i inves.održ.</t>
  </si>
  <si>
    <t>3225-Sitan inventar</t>
  </si>
  <si>
    <t>422-POSTROJENJA I OPREMA</t>
  </si>
  <si>
    <t>4221-Uredska oprema i namještaj</t>
  </si>
  <si>
    <t>Izvor financiranja: 41 Prihodi za posebne namjene</t>
  </si>
  <si>
    <t xml:space="preserve">Izvor financiranja: 42034 Višak/manjak </t>
  </si>
  <si>
    <t>3225- Sitan inventar</t>
  </si>
  <si>
    <t>3237-Ugovori o djelu</t>
  </si>
  <si>
    <t>3296-Troškovi sudskih postupaka</t>
  </si>
  <si>
    <t>3299-Ostali nespomenuti rashodi poslovanja</t>
  </si>
  <si>
    <t xml:space="preserve">424- Knjige, Umjetnička djela </t>
  </si>
  <si>
    <t>4241 - Knjige</t>
  </si>
  <si>
    <t>Izvor financiranja: 53 Proračun JLS</t>
  </si>
  <si>
    <t xml:space="preserve">3237 - Ostale intelektualne usluge </t>
  </si>
  <si>
    <t>3271 - Ostale naknade iz proračuna u naravi</t>
  </si>
  <si>
    <t>451 - Dodatna ulaganja na građevinskim objektima</t>
  </si>
  <si>
    <t>A2203-27 Udžbenici</t>
  </si>
  <si>
    <t xml:space="preserve">4241 - Udžbenici </t>
  </si>
  <si>
    <t>A2203-33 Prehrana za učenike</t>
  </si>
  <si>
    <t>3222-Namirnice</t>
  </si>
  <si>
    <t>A2203-34 Zalihe mensturalnih higijenskih potrepština</t>
  </si>
  <si>
    <t>381-TEKUĆE DONACIJE</t>
  </si>
  <si>
    <t>3812-Materijal za higijenske potrebe i njegu</t>
  </si>
  <si>
    <t>4306 Nacionalni EU projekti</t>
  </si>
  <si>
    <t>T4306-03 Inkluzija - Korak bliže društvu bez prepreka faza V.</t>
  </si>
  <si>
    <t>Izvor financiranja: 110 -Opći prihodi i primitci</t>
  </si>
  <si>
    <t xml:space="preserve">3132 - Doprinos za OZO </t>
  </si>
  <si>
    <t xml:space="preserve">SVEUKUPNO: </t>
  </si>
  <si>
    <t>Izvor financiranja 5011005-Državni proračun</t>
  </si>
  <si>
    <t>Manjak prihoda i primitaka (preneseni)</t>
  </si>
  <si>
    <t>Izvor: 42034 Višak/manjak prihoda korisnici</t>
  </si>
  <si>
    <t>Izvor: 451 -F.P. I dod.udio u por.na dohodak</t>
  </si>
  <si>
    <t>Izvor: 5011001 Min.znan.obraz.- MZO</t>
  </si>
  <si>
    <t>Izvor: 5011004  MZOŠ - Udžbenici za OŠ</t>
  </si>
  <si>
    <t>Izvor: 5011005  MZOŠ - Plaće OŠ</t>
  </si>
  <si>
    <t>Izvor: 5011008  MZO - Prehrana</t>
  </si>
  <si>
    <t>Izvor: 5011016  MRMSOS - Zalihe menstrualnih hig.potr.OŠ</t>
  </si>
  <si>
    <t>Izvor: 5012001 MZO- Inkluzija</t>
  </si>
  <si>
    <t>Izvor: 5610005 Inkluzija - korak bliže društvu bez prepreka</t>
  </si>
  <si>
    <t>Izvor: 56111055 Inkluzija - korak bliže društvu bez prepreka</t>
  </si>
  <si>
    <t>Izvor: 451-F.P. I dod.udio u por.na dohodak</t>
  </si>
  <si>
    <t>Izvor financiranja: 5011008  MZO - Prehrana za učenike</t>
  </si>
  <si>
    <t>Izvor financiranja: 5011016 MRMOS - Zalihe menst.hig.potr.OŠ</t>
  </si>
  <si>
    <t>Izvor financiranja: 5012001 MZO - Inkluzija</t>
  </si>
  <si>
    <t>Izvor financiranja: 5610005 Inkluzija - korak biže društvu bez prepreka</t>
  </si>
  <si>
    <t>Izvor financiranja: 5611105  Inkluzija Korak - bliže društvu bez prepreka</t>
  </si>
  <si>
    <t xml:space="preserve">Izvor financiranja: 5011004 MZOŠ - Udžbenici za OŠ </t>
  </si>
  <si>
    <t>5011001 - MZO</t>
  </si>
  <si>
    <t>Izvor financiranja: 5011001 MZO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</si>
</sst>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6" x14ac:knownFonts="1">
    <font>
      <sz val="11"/>
      <color theme="1"/>
      <name val="Calibri"/>
      <family val="2"/>
      <charset val="238"/>
    </font>
    <font>
      <sz val="10"/>
      <color rgb="FF000000"/>
      <name val="MS Sans Serif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i/>
      <sz val="9"/>
      <color theme="1"/>
      <name val="Times New Roman"/>
      <family val="1"/>
      <charset val="238"/>
    </font>
    <font>
      <i/>
      <sz val="12"/>
      <color theme="1"/>
      <name val="Calibri"/>
      <family val="2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b/>
      <sz val="9"/>
      <name val="Times New Roman"/>
      <family val="1"/>
      <charset val="238"/>
    </font>
    <font>
      <sz val="9"/>
      <color theme="1"/>
      <name val="Verdana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rgb="FF000000"/>
      <name val="Verdana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Calibri Light"/>
      <family val="2"/>
      <charset val="238"/>
    </font>
    <font>
      <b/>
      <sz val="9"/>
      <color rgb="FF000000"/>
      <name val="Verdana"/>
      <family val="2"/>
      <charset val="238"/>
    </font>
    <font>
      <i/>
      <sz val="9"/>
      <color rgb="FF000000"/>
      <name val="Verdana"/>
      <family val="2"/>
      <charset val="238"/>
    </font>
    <font>
      <i/>
      <sz val="10"/>
      <color rgb="FF000000"/>
      <name val="Verdana"/>
      <family val="2"/>
      <charset val="238"/>
    </font>
    <font>
      <i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Calibri Light"/>
      <family val="2"/>
      <charset val="238"/>
    </font>
    <font>
      <b/>
      <sz val="9"/>
      <color rgb="FF000000"/>
      <name val="Microsoft Sans Serif"/>
      <family val="2"/>
      <charset val="238"/>
    </font>
    <font>
      <sz val="9"/>
      <color rgb="FF000000"/>
      <name val="Microsoft Sans Serif"/>
      <family val="2"/>
      <charset val="238"/>
    </font>
    <font>
      <sz val="9"/>
      <color rgb="FF000000"/>
      <name val="Calibri Light"/>
      <family val="2"/>
      <charset val="238"/>
    </font>
    <font>
      <b/>
      <i/>
      <sz val="9"/>
      <name val="Arial"/>
      <family val="2"/>
      <charset val="238"/>
    </font>
    <font>
      <b/>
      <i/>
      <sz val="9"/>
      <name val="Microsoft Sans Serif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Microsoft Sans Serif"/>
      <family val="2"/>
      <charset val="238"/>
    </font>
    <font>
      <b/>
      <i/>
      <sz val="9"/>
      <color rgb="FF000000"/>
      <name val="Microsoft Sans Serif"/>
      <family val="2"/>
      <charset val="238"/>
    </font>
    <font>
      <b/>
      <sz val="9"/>
      <name val="Arial"/>
      <family val="2"/>
      <charset val="238"/>
    </font>
    <font>
      <b/>
      <sz val="9"/>
      <name val="Microsoft Sans Serif"/>
      <family val="2"/>
      <charset val="238"/>
    </font>
    <font>
      <sz val="9"/>
      <name val="Calibri Light"/>
      <family val="2"/>
      <charset val="238"/>
    </font>
    <font>
      <b/>
      <i/>
      <sz val="7.5"/>
      <color rgb="FF000000"/>
      <name val="Microsoft Sans Serif"/>
      <family val="2"/>
      <charset val="238"/>
    </font>
    <font>
      <i/>
      <sz val="9"/>
      <color rgb="FF000000"/>
      <name val="Microsoft Sans Serif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2" fillId="0" borderId="0"/>
    <xf numFmtId="0" fontId="1" fillId="0" borderId="0"/>
    <xf numFmtId="0" fontId="62" fillId="0" borderId="0"/>
  </cellStyleXfs>
  <cellXfs count="21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Border="1" applyAlignment="1">
      <alignment vertical="center" wrapText="1"/>
    </xf>
    <xf numFmtId="0" fontId="11" fillId="3" borderId="0" xfId="0" applyFont="1" applyFill="1" applyAlignment="1"/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164" fontId="13" fillId="0" borderId="0" xfId="0" applyNumberFormat="1" applyFont="1" applyAlignment="1"/>
    <xf numFmtId="164" fontId="1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" fontId="15" fillId="0" borderId="5" xfId="0" applyNumberFormat="1" applyFont="1" applyBorder="1" applyAlignment="1">
      <alignment horizont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0" xfId="0" applyFont="1" applyAlignment="1"/>
    <xf numFmtId="4" fontId="10" fillId="0" borderId="5" xfId="0" applyNumberFormat="1" applyFont="1" applyBorder="1" applyAlignment="1">
      <alignment wrapText="1"/>
    </xf>
    <xf numFmtId="4" fontId="4" fillId="0" borderId="5" xfId="0" applyNumberFormat="1" applyFont="1" applyBorder="1" applyAlignment="1">
      <alignment wrapText="1"/>
    </xf>
    <xf numFmtId="4" fontId="4" fillId="0" borderId="6" xfId="0" applyNumberFormat="1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4" fontId="3" fillId="0" borderId="5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4" fontId="17" fillId="0" borderId="5" xfId="0" applyNumberFormat="1" applyFont="1" applyBorder="1" applyAlignment="1">
      <alignment wrapText="1"/>
    </xf>
    <xf numFmtId="0" fontId="9" fillId="0" borderId="4" xfId="0" applyFont="1" applyBorder="1" applyAlignment="1">
      <alignment horizontal="right" wrapText="1"/>
    </xf>
    <xf numFmtId="4" fontId="9" fillId="0" borderId="5" xfId="0" applyNumberFormat="1" applyFont="1" applyBorder="1" applyAlignment="1">
      <alignment wrapText="1"/>
    </xf>
    <xf numFmtId="0" fontId="4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wrapText="1"/>
    </xf>
    <xf numFmtId="4" fontId="4" fillId="0" borderId="9" xfId="0" applyNumberFormat="1" applyFont="1" applyBorder="1" applyAlignment="1">
      <alignment wrapText="1"/>
    </xf>
    <xf numFmtId="4" fontId="0" fillId="0" borderId="0" xfId="0" applyNumberFormat="1" applyAlignment="1"/>
    <xf numFmtId="0" fontId="0" fillId="0" borderId="0" xfId="0" applyAlignment="1">
      <alignment vertical="center" wrapText="1"/>
    </xf>
    <xf numFmtId="164" fontId="8" fillId="0" borderId="0" xfId="0" applyNumberFormat="1" applyFont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0" fontId="14" fillId="0" borderId="0" xfId="0" applyFont="1" applyAlignment="1"/>
    <xf numFmtId="0" fontId="3" fillId="0" borderId="4" xfId="0" applyFont="1" applyBorder="1" applyAlignment="1">
      <alignment horizontal="right" wrapText="1"/>
    </xf>
    <xf numFmtId="0" fontId="18" fillId="0" borderId="0" xfId="0" applyFont="1" applyAlignment="1"/>
    <xf numFmtId="0" fontId="9" fillId="0" borderId="4" xfId="0" applyFont="1" applyBorder="1" applyAlignment="1">
      <alignment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64" fontId="13" fillId="0" borderId="8" xfId="0" applyNumberFormat="1" applyFont="1" applyBorder="1" applyAlignment="1">
      <alignment wrapText="1"/>
    </xf>
    <xf numFmtId="164" fontId="13" fillId="0" borderId="9" xfId="0" applyNumberFormat="1" applyFont="1" applyBorder="1" applyAlignment="1">
      <alignment wrapTex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left" wrapText="1"/>
    </xf>
    <xf numFmtId="4" fontId="23" fillId="3" borderId="5" xfId="0" applyNumberFormat="1" applyFont="1" applyFill="1" applyBorder="1" applyAlignment="1">
      <alignment horizontal="right" wrapText="1"/>
    </xf>
    <xf numFmtId="4" fontId="23" fillId="3" borderId="6" xfId="0" applyNumberFormat="1" applyFont="1" applyFill="1" applyBorder="1" applyAlignment="1">
      <alignment horizontal="right" wrapText="1"/>
    </xf>
    <xf numFmtId="0" fontId="24" fillId="0" borderId="0" xfId="0" applyFont="1" applyAlignment="1"/>
    <xf numFmtId="0" fontId="25" fillId="3" borderId="4" xfId="0" applyFont="1" applyFill="1" applyBorder="1" applyAlignment="1">
      <alignment horizontal="left" wrapText="1"/>
    </xf>
    <xf numFmtId="4" fontId="25" fillId="3" borderId="5" xfId="0" applyNumberFormat="1" applyFont="1" applyFill="1" applyBorder="1" applyAlignment="1">
      <alignment horizontal="right" wrapText="1"/>
    </xf>
    <xf numFmtId="0" fontId="26" fillId="0" borderId="0" xfId="0" applyFont="1" applyAlignment="1"/>
    <xf numFmtId="0" fontId="8" fillId="0" borderId="7" xfId="0" applyFont="1" applyBorder="1" applyAlignment="1">
      <alignment horizontal="left" wrapText="1"/>
    </xf>
    <xf numFmtId="4" fontId="27" fillId="3" borderId="8" xfId="0" applyNumberFormat="1" applyFont="1" applyFill="1" applyBorder="1" applyAlignment="1">
      <alignment horizontal="right" wrapText="1"/>
    </xf>
    <xf numFmtId="4" fontId="23" fillId="3" borderId="8" xfId="0" applyNumberFormat="1" applyFont="1" applyFill="1" applyBorder="1" applyAlignment="1">
      <alignment horizontal="right" wrapText="1"/>
    </xf>
    <xf numFmtId="4" fontId="23" fillId="3" borderId="9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9" fillId="3" borderId="0" xfId="0" applyFont="1" applyFill="1" applyAlignment="1">
      <alignment horizontal="center" vertical="center" wrapText="1"/>
    </xf>
    <xf numFmtId="0" fontId="30" fillId="3" borderId="0" xfId="0" applyFont="1" applyFill="1" applyAlignment="1">
      <alignment vertical="center" wrapText="1"/>
    </xf>
    <xf numFmtId="0" fontId="31" fillId="2" borderId="4" xfId="0" applyFont="1" applyFill="1" applyBorder="1" applyAlignment="1">
      <alignment horizontal="center" vertical="center" wrapText="1"/>
    </xf>
    <xf numFmtId="3" fontId="31" fillId="2" borderId="5" xfId="0" applyNumberFormat="1" applyFont="1" applyFill="1" applyBorder="1" applyAlignment="1">
      <alignment horizontal="center" vertical="center" wrapText="1"/>
    </xf>
    <xf numFmtId="3" fontId="32" fillId="2" borderId="5" xfId="0" applyNumberFormat="1" applyFont="1" applyFill="1" applyBorder="1" applyAlignment="1">
      <alignment horizontal="center" vertical="center" wrapText="1"/>
    </xf>
    <xf numFmtId="3" fontId="32" fillId="2" borderId="6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left" vertical="center" wrapText="1"/>
    </xf>
    <xf numFmtId="4" fontId="31" fillId="3" borderId="5" xfId="0" applyNumberFormat="1" applyFont="1" applyFill="1" applyBorder="1" applyAlignment="1">
      <alignment vertical="center" wrapText="1"/>
    </xf>
    <xf numFmtId="4" fontId="24" fillId="3" borderId="5" xfId="0" applyNumberFormat="1" applyFont="1" applyFill="1" applyBorder="1" applyAlignment="1">
      <alignment vertical="center" wrapText="1"/>
    </xf>
    <xf numFmtId="4" fontId="24" fillId="3" borderId="6" xfId="0" applyNumberFormat="1" applyFont="1" applyFill="1" applyBorder="1" applyAlignment="1">
      <alignment vertical="center" wrapText="1"/>
    </xf>
    <xf numFmtId="0" fontId="33" fillId="3" borderId="4" xfId="0" applyFont="1" applyFill="1" applyBorder="1" applyAlignment="1">
      <alignment horizontal="left" vertical="center" wrapText="1"/>
    </xf>
    <xf numFmtId="49" fontId="24" fillId="0" borderId="4" xfId="0" applyNumberFormat="1" applyFont="1" applyBorder="1" applyAlignment="1">
      <alignment horizontal="left" vertical="center" wrapText="1"/>
    </xf>
    <xf numFmtId="4" fontId="24" fillId="0" borderId="5" xfId="0" applyNumberFormat="1" applyFont="1" applyBorder="1" applyAlignment="1">
      <alignment vertical="center"/>
    </xf>
    <xf numFmtId="49" fontId="24" fillId="0" borderId="4" xfId="0" applyNumberFormat="1" applyFont="1" applyBorder="1" applyAlignment="1">
      <alignment horizontal="center" vertical="center"/>
    </xf>
    <xf numFmtId="4" fontId="34" fillId="3" borderId="5" xfId="0" applyNumberFormat="1" applyFont="1" applyFill="1" applyBorder="1" applyAlignment="1">
      <alignment wrapText="1"/>
    </xf>
    <xf numFmtId="49" fontId="24" fillId="0" borderId="7" xfId="0" applyNumberFormat="1" applyFont="1" applyBorder="1" applyAlignment="1">
      <alignment horizontal="center" vertical="center"/>
    </xf>
    <xf numFmtId="4" fontId="24" fillId="3" borderId="8" xfId="0" applyNumberFormat="1" applyFont="1" applyFill="1" applyBorder="1" applyAlignment="1">
      <alignment vertical="center"/>
    </xf>
    <xf numFmtId="4" fontId="34" fillId="3" borderId="8" xfId="0" applyNumberFormat="1" applyFont="1" applyFill="1" applyBorder="1" applyAlignment="1">
      <alignment wrapText="1"/>
    </xf>
    <xf numFmtId="4" fontId="24" fillId="3" borderId="8" xfId="0" applyNumberFormat="1" applyFont="1" applyFill="1" applyBorder="1" applyAlignment="1">
      <alignment vertical="center" wrapText="1"/>
    </xf>
    <xf numFmtId="4" fontId="24" fillId="3" borderId="9" xfId="0" applyNumberFormat="1" applyFont="1" applyFill="1" applyBorder="1" applyAlignment="1">
      <alignment vertical="center" wrapText="1"/>
    </xf>
    <xf numFmtId="0" fontId="37" fillId="2" borderId="1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wrapText="1"/>
    </xf>
    <xf numFmtId="0" fontId="39" fillId="0" borderId="5" xfId="0" applyFont="1" applyBorder="1" applyAlignment="1">
      <alignment horizontal="center" wrapText="1"/>
    </xf>
    <xf numFmtId="0" fontId="40" fillId="0" borderId="6" xfId="0" applyFont="1" applyBorder="1" applyAlignment="1">
      <alignment horizontal="center" wrapText="1"/>
    </xf>
    <xf numFmtId="0" fontId="33" fillId="0" borderId="4" xfId="0" applyFont="1" applyBorder="1" applyAlignment="1">
      <alignment horizontal="left" vertical="center" wrapText="1"/>
    </xf>
    <xf numFmtId="0" fontId="44" fillId="2" borderId="4" xfId="0" applyFont="1" applyFill="1" applyBorder="1" applyAlignment="1">
      <alignment horizontal="left" wrapText="1"/>
    </xf>
    <xf numFmtId="0" fontId="41" fillId="3" borderId="4" xfId="0" applyFont="1" applyFill="1" applyBorder="1" applyAlignment="1">
      <alignment horizontal="left" wrapText="1"/>
    </xf>
    <xf numFmtId="0" fontId="42" fillId="3" borderId="4" xfId="0" applyFont="1" applyFill="1" applyBorder="1" applyAlignment="1">
      <alignment horizontal="left" wrapText="1"/>
    </xf>
    <xf numFmtId="0" fontId="50" fillId="2" borderId="4" xfId="0" applyFont="1" applyFill="1" applyBorder="1" applyAlignment="1">
      <alignment horizontal="left" wrapText="1"/>
    </xf>
    <xf numFmtId="0" fontId="53" fillId="3" borderId="4" xfId="0" applyFont="1" applyFill="1" applyBorder="1" applyAlignment="1">
      <alignment horizontal="left" wrapText="1"/>
    </xf>
    <xf numFmtId="0" fontId="53" fillId="0" borderId="4" xfId="0" applyFont="1" applyBorder="1" applyAlignment="1">
      <alignment horizontal="left" wrapText="1"/>
    </xf>
    <xf numFmtId="0" fontId="0" fillId="3" borderId="0" xfId="0" applyFill="1" applyAlignment="1"/>
    <xf numFmtId="0" fontId="41" fillId="2" borderId="4" xfId="0" applyFont="1" applyFill="1" applyBorder="1" applyAlignment="1">
      <alignment horizontal="left" wrapText="1"/>
    </xf>
    <xf numFmtId="0" fontId="44" fillId="3" borderId="4" xfId="0" applyFont="1" applyFill="1" applyBorder="1" applyAlignment="1">
      <alignment horizontal="left" wrapText="1"/>
    </xf>
    <xf numFmtId="0" fontId="56" fillId="3" borderId="4" xfId="0" applyFont="1" applyFill="1" applyBorder="1" applyAlignment="1">
      <alignment horizontal="left" wrapText="1"/>
    </xf>
    <xf numFmtId="0" fontId="50" fillId="3" borderId="4" xfId="0" applyFont="1" applyFill="1" applyBorder="1" applyAlignment="1">
      <alignment horizontal="left" wrapText="1"/>
    </xf>
    <xf numFmtId="4" fontId="55" fillId="3" borderId="5" xfId="0" applyNumberFormat="1" applyFont="1" applyFill="1" applyBorder="1" applyAlignment="1">
      <alignment horizontal="right" wrapText="1"/>
    </xf>
    <xf numFmtId="0" fontId="61" fillId="2" borderId="7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5" xfId="0" applyBorder="1" applyAlignment="1"/>
    <xf numFmtId="4" fontId="41" fillId="3" borderId="5" xfId="0" applyNumberFormat="1" applyFont="1" applyFill="1" applyBorder="1" applyAlignment="1">
      <alignment horizontal="right" wrapText="1"/>
    </xf>
    <xf numFmtId="4" fontId="42" fillId="3" borderId="5" xfId="0" applyNumberFormat="1" applyFont="1" applyFill="1" applyBorder="1" applyAlignment="1">
      <alignment horizontal="right" wrapText="1"/>
    </xf>
    <xf numFmtId="4" fontId="43" fillId="3" borderId="5" xfId="0" applyNumberFormat="1" applyFont="1" applyFill="1" applyBorder="1" applyAlignment="1">
      <alignment horizontal="right" wrapText="1"/>
    </xf>
    <xf numFmtId="4" fontId="44" fillId="2" borderId="5" xfId="0" applyNumberFormat="1" applyFont="1" applyFill="1" applyBorder="1" applyAlignment="1">
      <alignment horizontal="right" wrapText="1"/>
    </xf>
    <xf numFmtId="0" fontId="41" fillId="3" borderId="5" xfId="0" applyFont="1" applyFill="1" applyBorder="1" applyAlignment="1">
      <alignment horizontal="right" wrapText="1"/>
    </xf>
    <xf numFmtId="4" fontId="45" fillId="3" borderId="5" xfId="0" applyNumberFormat="1" applyFont="1" applyFill="1" applyBorder="1" applyAlignment="1">
      <alignment horizontal="right" wrapText="1"/>
    </xf>
    <xf numFmtId="4" fontId="46" fillId="3" borderId="5" xfId="0" applyNumberFormat="1" applyFont="1" applyFill="1" applyBorder="1" applyAlignment="1">
      <alignment horizontal="right" wrapText="1"/>
    </xf>
    <xf numFmtId="4" fontId="47" fillId="3" borderId="5" xfId="0" applyNumberFormat="1" applyFont="1" applyFill="1" applyBorder="1" applyAlignment="1">
      <alignment horizontal="right" wrapText="1"/>
    </xf>
    <xf numFmtId="4" fontId="48" fillId="3" borderId="5" xfId="0" applyNumberFormat="1" applyFont="1" applyFill="1" applyBorder="1" applyAlignment="1">
      <alignment horizontal="right" wrapText="1"/>
    </xf>
    <xf numFmtId="4" fontId="49" fillId="3" borderId="5" xfId="0" applyNumberFormat="1" applyFont="1" applyFill="1" applyBorder="1" applyAlignment="1">
      <alignment horizontal="right" wrapText="1"/>
    </xf>
    <xf numFmtId="4" fontId="51" fillId="2" borderId="5" xfId="0" applyNumberFormat="1" applyFont="1" applyFill="1" applyBorder="1" applyAlignment="1">
      <alignment horizontal="right" wrapText="1"/>
    </xf>
    <xf numFmtId="4" fontId="54" fillId="3" borderId="5" xfId="0" applyNumberFormat="1" applyFont="1" applyFill="1" applyBorder="1" applyAlignment="1">
      <alignment horizontal="right" wrapText="1"/>
    </xf>
    <xf numFmtId="4" fontId="52" fillId="3" borderId="5" xfId="0" applyNumberFormat="1" applyFont="1" applyFill="1" applyBorder="1" applyAlignment="1">
      <alignment horizontal="right" wrapText="1"/>
    </xf>
    <xf numFmtId="4" fontId="55" fillId="2" borderId="5" xfId="0" applyNumberFormat="1" applyFont="1" applyFill="1" applyBorder="1" applyAlignment="1">
      <alignment horizontal="right" wrapText="1"/>
    </xf>
    <xf numFmtId="4" fontId="41" fillId="2" borderId="5" xfId="0" applyNumberFormat="1" applyFont="1" applyFill="1" applyBorder="1" applyAlignment="1">
      <alignment horizontal="right" wrapText="1"/>
    </xf>
    <xf numFmtId="4" fontId="57" fillId="3" borderId="5" xfId="0" applyNumberFormat="1" applyFont="1" applyFill="1" applyBorder="1" applyAlignment="1">
      <alignment horizontal="right" wrapText="1"/>
    </xf>
    <xf numFmtId="4" fontId="58" fillId="3" borderId="5" xfId="0" applyNumberFormat="1" applyFont="1" applyFill="1" applyBorder="1" applyAlignment="1">
      <alignment horizontal="right" wrapText="1"/>
    </xf>
    <xf numFmtId="4" fontId="51" fillId="3" borderId="5" xfId="0" applyNumberFormat="1" applyFont="1" applyFill="1" applyBorder="1" applyAlignment="1">
      <alignment horizontal="right" wrapText="1"/>
    </xf>
    <xf numFmtId="4" fontId="59" fillId="3" borderId="5" xfId="0" applyNumberFormat="1" applyFont="1" applyFill="1" applyBorder="1" applyAlignment="1">
      <alignment horizontal="right" wrapText="1"/>
    </xf>
    <xf numFmtId="4" fontId="54" fillId="0" borderId="5" xfId="0" applyNumberFormat="1" applyFont="1" applyBorder="1" applyAlignment="1">
      <alignment horizontal="right" wrapText="1"/>
    </xf>
    <xf numFmtId="4" fontId="60" fillId="3" borderId="5" xfId="0" applyNumberFormat="1" applyFont="1" applyFill="1" applyBorder="1" applyAlignment="1">
      <alignment horizontal="right" wrapText="1"/>
    </xf>
    <xf numFmtId="4" fontId="43" fillId="3" borderId="6" xfId="0" applyNumberFormat="1" applyFont="1" applyFill="1" applyBorder="1" applyAlignment="1">
      <alignment horizontal="right" wrapText="1"/>
    </xf>
    <xf numFmtId="4" fontId="43" fillId="2" borderId="6" xfId="0" applyNumberFormat="1" applyFont="1" applyFill="1" applyBorder="1" applyAlignment="1">
      <alignment horizontal="right" wrapText="1"/>
    </xf>
    <xf numFmtId="0" fontId="0" fillId="0" borderId="4" xfId="0" applyBorder="1" applyAlignment="1"/>
    <xf numFmtId="0" fontId="0" fillId="0" borderId="6" xfId="0" applyBorder="1" applyAlignment="1"/>
    <xf numFmtId="4" fontId="52" fillId="2" borderId="6" xfId="0" applyNumberFormat="1" applyFont="1" applyFill="1" applyBorder="1" applyAlignment="1">
      <alignment horizontal="right" wrapText="1"/>
    </xf>
    <xf numFmtId="4" fontId="52" fillId="3" borderId="6" xfId="0" applyNumberFormat="1" applyFont="1" applyFill="1" applyBorder="1" applyAlignment="1">
      <alignment horizontal="right" wrapText="1"/>
    </xf>
    <xf numFmtId="4" fontId="47" fillId="2" borderId="8" xfId="0" applyNumberFormat="1" applyFont="1" applyFill="1" applyBorder="1" applyAlignment="1">
      <alignment horizontal="right" wrapText="1"/>
    </xf>
    <xf numFmtId="4" fontId="43" fillId="2" borderId="9" xfId="0" applyNumberFormat="1" applyFont="1" applyFill="1" applyBorder="1" applyAlignment="1">
      <alignment horizontal="right" wrapText="1"/>
    </xf>
    <xf numFmtId="0" fontId="13" fillId="0" borderId="0" xfId="0" applyFont="1" applyAlignment="1"/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3" fillId="0" borderId="0" xfId="0" applyFont="1"/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vertical="center" wrapText="1"/>
    </xf>
    <xf numFmtId="0" fontId="63" fillId="6" borderId="0" xfId="0" applyFont="1" applyFill="1"/>
    <xf numFmtId="0" fontId="65" fillId="5" borderId="5" xfId="0" applyFont="1" applyFill="1" applyBorder="1" applyAlignment="1">
      <alignment horizontal="center" vertical="center" wrapText="1"/>
    </xf>
    <xf numFmtId="0" fontId="65" fillId="5" borderId="6" xfId="0" applyFont="1" applyFill="1" applyBorder="1" applyAlignment="1">
      <alignment horizontal="center" vertical="center" wrapText="1"/>
    </xf>
    <xf numFmtId="0" fontId="64" fillId="6" borderId="0" xfId="0" applyFont="1" applyFill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64" fillId="6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1"/>
    <cellStyle name="Normalno 3" xfId="2"/>
    <cellStyle name="Normalno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2" zoomScaleNormal="100" workbookViewId="0">
      <selection activeCell="E25" sqref="E25"/>
    </sheetView>
  </sheetViews>
  <sheetFormatPr defaultColWidth="8.7109375" defaultRowHeight="15" x14ac:dyDescent="0.25"/>
  <cols>
    <col min="2" max="2" width="44.42578125" style="1" customWidth="1"/>
    <col min="3" max="3" width="14.42578125" style="1" customWidth="1"/>
    <col min="4" max="4" width="13.7109375" style="1" customWidth="1"/>
    <col min="5" max="5" width="14.42578125" style="1" customWidth="1"/>
  </cols>
  <sheetData>
    <row r="1" spans="1:5" ht="15.75" customHeight="1" x14ac:dyDescent="0.25">
      <c r="A1" s="2" t="s">
        <v>0</v>
      </c>
      <c r="B1" s="2"/>
    </row>
    <row r="2" spans="1:5" ht="15.75" customHeight="1" x14ac:dyDescent="0.25">
      <c r="A2" s="2" t="s">
        <v>1</v>
      </c>
      <c r="B2" s="2"/>
    </row>
    <row r="3" spans="1:5" ht="15.75" customHeight="1" x14ac:dyDescent="0.25">
      <c r="A3" s="2" t="s">
        <v>2</v>
      </c>
      <c r="B3" s="2"/>
    </row>
    <row r="4" spans="1:5" ht="15.75" customHeight="1" x14ac:dyDescent="0.25">
      <c r="A4" s="3" t="s">
        <v>3</v>
      </c>
      <c r="B4" s="2"/>
    </row>
    <row r="5" spans="1:5" ht="15" customHeight="1" x14ac:dyDescent="0.25">
      <c r="A5" s="4"/>
      <c r="B5" s="5"/>
    </row>
    <row r="6" spans="1:5" ht="13.5" customHeight="1" x14ac:dyDescent="0.25">
      <c r="A6" s="190"/>
      <c r="B6" s="190"/>
      <c r="C6" s="190"/>
    </row>
    <row r="7" spans="1:5" ht="26.25" hidden="1" customHeight="1" x14ac:dyDescent="0.25">
      <c r="A7" s="190"/>
      <c r="B7" s="190"/>
      <c r="C7" s="190"/>
    </row>
    <row r="8" spans="1:5" ht="15" customHeight="1" x14ac:dyDescent="0.25">
      <c r="A8" s="4"/>
      <c r="B8" s="6"/>
    </row>
    <row r="9" spans="1:5" ht="17.25" customHeight="1" x14ac:dyDescent="0.25">
      <c r="A9" s="191" t="s">
        <v>4</v>
      </c>
      <c r="B9" s="191"/>
      <c r="C9" s="191"/>
      <c r="D9" s="191"/>
      <c r="E9" s="191"/>
    </row>
    <row r="10" spans="1:5" ht="18.75" customHeight="1" x14ac:dyDescent="0.3">
      <c r="A10" s="192" t="s">
        <v>5</v>
      </c>
      <c r="B10" s="192"/>
      <c r="C10" s="192"/>
      <c r="D10" s="192"/>
      <c r="E10" s="192"/>
    </row>
    <row r="11" spans="1:5" ht="37.5" customHeight="1" x14ac:dyDescent="0.3">
      <c r="A11" s="7"/>
      <c r="B11" s="8"/>
    </row>
    <row r="12" spans="1:5" ht="15" customHeight="1" x14ac:dyDescent="0.25">
      <c r="A12" s="193" t="s">
        <v>6</v>
      </c>
      <c r="B12" s="193"/>
      <c r="C12" s="193"/>
      <c r="D12" s="193"/>
      <c r="E12" s="193"/>
    </row>
    <row r="13" spans="1:5" ht="15" customHeight="1" x14ac:dyDescent="0.25">
      <c r="A13" s="9"/>
      <c r="B13" s="10"/>
    </row>
    <row r="14" spans="1:5" ht="15" customHeight="1" x14ac:dyDescent="0.25">
      <c r="A14" s="193" t="s">
        <v>7</v>
      </c>
      <c r="B14" s="193"/>
      <c r="C14" s="193"/>
      <c r="D14" s="193"/>
      <c r="E14" s="193"/>
    </row>
    <row r="15" spans="1:5" ht="15" customHeight="1" x14ac:dyDescent="0.25">
      <c r="A15" s="4"/>
      <c r="B15" s="6"/>
    </row>
    <row r="16" spans="1:5" ht="15.75" customHeight="1" x14ac:dyDescent="0.25">
      <c r="A16" s="4"/>
      <c r="B16" s="6"/>
    </row>
    <row r="17" spans="1:5" ht="57" customHeight="1" x14ac:dyDescent="0.25">
      <c r="A17" s="194" t="s">
        <v>8</v>
      </c>
      <c r="B17" s="194"/>
      <c r="C17" s="11" t="s">
        <v>9</v>
      </c>
      <c r="D17" s="146" t="s">
        <v>157</v>
      </c>
      <c r="E17" s="147" t="s">
        <v>158</v>
      </c>
    </row>
    <row r="18" spans="1:5" s="189" customFormat="1" ht="15" customHeight="1" x14ac:dyDescent="0.2">
      <c r="A18" s="197">
        <v>1</v>
      </c>
      <c r="B18" s="198"/>
      <c r="C18" s="187">
        <v>2</v>
      </c>
      <c r="D18" s="187">
        <v>3</v>
      </c>
      <c r="E18" s="188">
        <v>4</v>
      </c>
    </row>
    <row r="19" spans="1:5" ht="15" customHeight="1" x14ac:dyDescent="0.25">
      <c r="A19" s="195" t="s">
        <v>10</v>
      </c>
      <c r="B19" s="195"/>
      <c r="C19" s="12">
        <v>464741.02</v>
      </c>
      <c r="D19" s="12">
        <f>D20+D21</f>
        <v>937091</v>
      </c>
      <c r="E19" s="13">
        <f>E20+E21</f>
        <v>578432.13</v>
      </c>
    </row>
    <row r="20" spans="1:5" ht="15" customHeight="1" x14ac:dyDescent="0.25">
      <c r="A20" s="196" t="s">
        <v>11</v>
      </c>
      <c r="B20" s="196"/>
      <c r="C20" s="14">
        <v>464741.02</v>
      </c>
      <c r="D20" s="14">
        <v>937091</v>
      </c>
      <c r="E20" s="15">
        <v>578432.13</v>
      </c>
    </row>
    <row r="21" spans="1:5" ht="15" customHeight="1" x14ac:dyDescent="0.25">
      <c r="A21" s="196" t="s">
        <v>12</v>
      </c>
      <c r="B21" s="196"/>
      <c r="C21" s="14">
        <v>0</v>
      </c>
      <c r="D21" s="14">
        <v>0</v>
      </c>
      <c r="E21" s="15">
        <v>0</v>
      </c>
    </row>
    <row r="22" spans="1:5" ht="15" customHeight="1" x14ac:dyDescent="0.25">
      <c r="A22" s="195" t="s">
        <v>13</v>
      </c>
      <c r="B22" s="195"/>
      <c r="C22" s="12">
        <v>533107.93000000005</v>
      </c>
      <c r="D22" s="12">
        <f>D23+D24</f>
        <v>937091</v>
      </c>
      <c r="E22" s="13">
        <f>E23+E24</f>
        <v>594313.54</v>
      </c>
    </row>
    <row r="23" spans="1:5" ht="15" customHeight="1" x14ac:dyDescent="0.25">
      <c r="A23" s="196" t="s">
        <v>14</v>
      </c>
      <c r="B23" s="196"/>
      <c r="C23" s="14">
        <v>532156.68000000005</v>
      </c>
      <c r="D23" s="14">
        <v>845674.22</v>
      </c>
      <c r="E23" s="15">
        <v>517516.82</v>
      </c>
    </row>
    <row r="24" spans="1:5" ht="15" customHeight="1" x14ac:dyDescent="0.25">
      <c r="A24" s="196" t="s">
        <v>15</v>
      </c>
      <c r="B24" s="196"/>
      <c r="C24" s="14">
        <v>951.25</v>
      </c>
      <c r="D24" s="14">
        <v>91416.78</v>
      </c>
      <c r="E24" s="15">
        <v>76796.72</v>
      </c>
    </row>
    <row r="25" spans="1:5" ht="15.75" customHeight="1" x14ac:dyDescent="0.25">
      <c r="A25" s="199" t="s">
        <v>16</v>
      </c>
      <c r="B25" s="199"/>
      <c r="C25" s="16">
        <v>-68366.91</v>
      </c>
      <c r="D25" s="16">
        <f>D22-D19</f>
        <v>0</v>
      </c>
      <c r="E25" s="17">
        <f>E19-E22</f>
        <v>-15881.410000000033</v>
      </c>
    </row>
    <row r="26" spans="1:5" ht="15" customHeight="1" x14ac:dyDescent="0.25">
      <c r="A26" s="6"/>
      <c r="B26" s="6"/>
      <c r="C26" s="18"/>
      <c r="D26" s="18"/>
      <c r="E26" s="18"/>
    </row>
    <row r="27" spans="1:5" ht="15.75" customHeight="1" x14ac:dyDescent="0.25">
      <c r="A27" s="6"/>
      <c r="B27" s="6"/>
      <c r="C27" s="18"/>
      <c r="D27" s="18"/>
      <c r="E27" s="18"/>
    </row>
    <row r="28" spans="1:5" ht="57" customHeight="1" x14ac:dyDescent="0.25">
      <c r="A28" s="200" t="s">
        <v>17</v>
      </c>
      <c r="B28" s="200"/>
      <c r="C28" s="11" t="s">
        <v>9</v>
      </c>
      <c r="D28" s="146" t="s">
        <v>157</v>
      </c>
      <c r="E28" s="147" t="s">
        <v>158</v>
      </c>
    </row>
    <row r="29" spans="1:5" ht="27" customHeight="1" x14ac:dyDescent="0.25">
      <c r="A29" s="195" t="s">
        <v>18</v>
      </c>
      <c r="B29" s="195"/>
      <c r="C29" s="12">
        <v>0</v>
      </c>
      <c r="D29" s="12">
        <v>0</v>
      </c>
      <c r="E29" s="13">
        <v>0</v>
      </c>
    </row>
    <row r="30" spans="1:5" ht="27" customHeight="1" x14ac:dyDescent="0.25">
      <c r="A30" s="196" t="s">
        <v>19</v>
      </c>
      <c r="B30" s="196"/>
      <c r="C30" s="12">
        <v>0</v>
      </c>
      <c r="D30" s="12">
        <v>0</v>
      </c>
      <c r="E30" s="13">
        <v>0</v>
      </c>
    </row>
    <row r="31" spans="1:5" ht="27" customHeight="1" x14ac:dyDescent="0.25">
      <c r="A31" s="196" t="s">
        <v>20</v>
      </c>
      <c r="B31" s="196"/>
      <c r="C31" s="12">
        <v>0</v>
      </c>
      <c r="D31" s="12">
        <v>0</v>
      </c>
      <c r="E31" s="13">
        <v>0</v>
      </c>
    </row>
    <row r="32" spans="1:5" ht="34.5" customHeight="1" x14ac:dyDescent="0.25">
      <c r="A32" s="199" t="s">
        <v>21</v>
      </c>
      <c r="B32" s="199"/>
      <c r="C32" s="16">
        <v>0</v>
      </c>
      <c r="D32" s="16">
        <v>0</v>
      </c>
      <c r="E32" s="17">
        <v>0</v>
      </c>
    </row>
    <row r="33" spans="1:5" ht="15" customHeight="1" x14ac:dyDescent="0.25">
      <c r="A33" s="6"/>
      <c r="B33" s="6"/>
    </row>
    <row r="34" spans="1:5" ht="15.75" customHeight="1" x14ac:dyDescent="0.25">
      <c r="A34" s="6"/>
      <c r="B34" s="6"/>
    </row>
    <row r="35" spans="1:5" ht="57" customHeight="1" x14ac:dyDescent="0.25">
      <c r="A35" s="200" t="s">
        <v>22</v>
      </c>
      <c r="B35" s="200"/>
      <c r="C35" s="11" t="s">
        <v>9</v>
      </c>
      <c r="D35" s="146" t="s">
        <v>157</v>
      </c>
      <c r="E35" s="147" t="s">
        <v>158</v>
      </c>
    </row>
    <row r="36" spans="1:5" ht="29.25" customHeight="1" x14ac:dyDescent="0.25">
      <c r="A36" s="196" t="s">
        <v>23</v>
      </c>
      <c r="B36" s="196"/>
      <c r="C36" s="19">
        <v>0</v>
      </c>
      <c r="D36" s="19">
        <v>0</v>
      </c>
      <c r="E36" s="20">
        <v>0</v>
      </c>
    </row>
    <row r="37" spans="1:5" ht="27" customHeight="1" x14ac:dyDescent="0.25">
      <c r="A37" s="196" t="s">
        <v>24</v>
      </c>
      <c r="B37" s="196"/>
      <c r="C37" s="19">
        <v>0</v>
      </c>
      <c r="D37" s="19">
        <v>0</v>
      </c>
      <c r="E37" s="20">
        <v>0</v>
      </c>
    </row>
    <row r="38" spans="1:5" ht="15" customHeight="1" x14ac:dyDescent="0.25">
      <c r="A38" s="195" t="s">
        <v>25</v>
      </c>
      <c r="B38" s="195"/>
      <c r="C38" s="21">
        <v>0</v>
      </c>
      <c r="D38" s="21">
        <v>0</v>
      </c>
      <c r="E38" s="22">
        <v>0</v>
      </c>
    </row>
    <row r="39" spans="1:5" ht="15.75" customHeight="1" x14ac:dyDescent="0.25">
      <c r="A39" s="201" t="s">
        <v>26</v>
      </c>
      <c r="B39" s="201"/>
      <c r="C39" s="23">
        <v>0</v>
      </c>
      <c r="D39" s="23">
        <v>0</v>
      </c>
      <c r="E39" s="24">
        <v>0</v>
      </c>
    </row>
    <row r="40" spans="1:5" ht="15" customHeight="1" x14ac:dyDescent="0.25">
      <c r="A40" s="25"/>
      <c r="B40" s="26"/>
      <c r="C40" s="27"/>
      <c r="D40" s="27"/>
      <c r="E40" s="27"/>
    </row>
    <row r="41" spans="1:5" ht="15" customHeight="1" x14ac:dyDescent="0.25">
      <c r="A41" s="6"/>
      <c r="B41" s="6"/>
    </row>
  </sheetData>
  <mergeCells count="24">
    <mergeCell ref="A37:B37"/>
    <mergeCell ref="A38:B38"/>
    <mergeCell ref="A39:B39"/>
    <mergeCell ref="A30:B30"/>
    <mergeCell ref="A31:B31"/>
    <mergeCell ref="A32:B32"/>
    <mergeCell ref="A35:B35"/>
    <mergeCell ref="A36:B36"/>
    <mergeCell ref="A23:B23"/>
    <mergeCell ref="A24:B24"/>
    <mergeCell ref="A25:B25"/>
    <mergeCell ref="A28:B28"/>
    <mergeCell ref="A29:B29"/>
    <mergeCell ref="A17:B17"/>
    <mergeCell ref="A19:B19"/>
    <mergeCell ref="A20:B20"/>
    <mergeCell ref="A21:B21"/>
    <mergeCell ref="A22:B22"/>
    <mergeCell ref="A18:B18"/>
    <mergeCell ref="A6:C7"/>
    <mergeCell ref="A9:E9"/>
    <mergeCell ref="A10:E10"/>
    <mergeCell ref="A12:E12"/>
    <mergeCell ref="A14:E14"/>
  </mergeCells>
  <pageMargins left="0.7" right="0.7" top="0.75" bottom="0.75" header="0.511811023622047" footer="0.511811023622047"/>
  <pageSetup paperSize="9" scale="9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19" zoomScaleNormal="100" workbookViewId="0">
      <selection activeCell="F45" sqref="F45"/>
    </sheetView>
  </sheetViews>
  <sheetFormatPr defaultColWidth="8.7109375" defaultRowHeight="15" x14ac:dyDescent="0.25"/>
  <cols>
    <col min="2" max="2" width="32" style="1" customWidth="1"/>
    <col min="3" max="3" width="12.85546875" style="1" customWidth="1"/>
    <col min="4" max="4" width="12.7109375" style="1" customWidth="1"/>
    <col min="5" max="5" width="12.85546875" style="1" customWidth="1"/>
    <col min="6" max="7" width="11.28515625" style="1" customWidth="1"/>
  </cols>
  <sheetData>
    <row r="1" spans="1:7" ht="15" customHeight="1" x14ac:dyDescent="0.25">
      <c r="A1" s="5" t="s">
        <v>0</v>
      </c>
      <c r="B1" s="5"/>
      <c r="C1" s="6"/>
      <c r="D1" s="6"/>
      <c r="E1" s="6"/>
      <c r="F1" s="6"/>
      <c r="G1" s="6"/>
    </row>
    <row r="2" spans="1:7" ht="15" customHeight="1" x14ac:dyDescent="0.25">
      <c r="A2" s="5" t="s">
        <v>1</v>
      </c>
      <c r="B2" s="5"/>
      <c r="C2" s="6"/>
      <c r="D2" s="6"/>
      <c r="E2" s="6"/>
      <c r="F2" s="6"/>
      <c r="G2" s="6"/>
    </row>
    <row r="3" spans="1:7" ht="15" customHeight="1" x14ac:dyDescent="0.25">
      <c r="A3" s="5" t="s">
        <v>2</v>
      </c>
      <c r="B3" s="5"/>
      <c r="C3" s="6"/>
      <c r="D3" s="6"/>
      <c r="E3" s="6"/>
      <c r="F3" s="6"/>
      <c r="G3" s="6"/>
    </row>
    <row r="4" spans="1:7" ht="15" customHeight="1" x14ac:dyDescent="0.25">
      <c r="A4" s="4" t="s">
        <v>3</v>
      </c>
      <c r="B4" s="5"/>
      <c r="C4" s="6"/>
      <c r="D4" s="6"/>
      <c r="E4" s="6"/>
      <c r="F4" s="6"/>
      <c r="G4" s="6"/>
    </row>
    <row r="5" spans="1:7" ht="15.75" customHeight="1" x14ac:dyDescent="0.25">
      <c r="A5" s="3"/>
      <c r="B5" s="6"/>
      <c r="C5" s="6"/>
      <c r="D5" s="6"/>
      <c r="E5" s="6"/>
      <c r="F5" s="6"/>
      <c r="G5" s="6"/>
    </row>
    <row r="6" spans="1:7" ht="32.25" customHeight="1" x14ac:dyDescent="0.25">
      <c r="A6" s="206" t="s">
        <v>27</v>
      </c>
      <c r="B6" s="206"/>
      <c r="C6" s="206"/>
      <c r="D6" s="206"/>
      <c r="E6" s="206"/>
      <c r="F6" s="206"/>
      <c r="G6" s="206"/>
    </row>
    <row r="7" spans="1:7" ht="15.75" customHeight="1" x14ac:dyDescent="0.25">
      <c r="A7" s="28"/>
      <c r="B7" s="10"/>
      <c r="C7" s="10"/>
      <c r="D7" s="10"/>
      <c r="E7" s="10"/>
      <c r="F7" s="10"/>
      <c r="G7" s="6"/>
    </row>
    <row r="8" spans="1:7" ht="15.75" customHeight="1" x14ac:dyDescent="0.25">
      <c r="A8" s="207" t="s">
        <v>6</v>
      </c>
      <c r="B8" s="207"/>
      <c r="C8" s="207"/>
      <c r="D8" s="207"/>
      <c r="E8" s="207"/>
      <c r="F8" s="207"/>
      <c r="G8" s="207"/>
    </row>
    <row r="9" spans="1:7" ht="15.75" customHeight="1" x14ac:dyDescent="0.25">
      <c r="A9" s="28"/>
      <c r="B9" s="10"/>
      <c r="C9" s="29"/>
      <c r="D9" s="29"/>
      <c r="E9" s="29"/>
      <c r="F9" s="6"/>
      <c r="G9" s="6"/>
    </row>
    <row r="10" spans="1:7" ht="15.75" customHeight="1" x14ac:dyDescent="0.25">
      <c r="A10" s="207" t="s">
        <v>28</v>
      </c>
      <c r="B10" s="207"/>
      <c r="C10" s="207"/>
      <c r="D10" s="207"/>
      <c r="E10" s="207"/>
      <c r="F10" s="207"/>
      <c r="G10" s="207"/>
    </row>
    <row r="11" spans="1:7" ht="15.75" customHeight="1" x14ac:dyDescent="0.25">
      <c r="A11" s="3"/>
      <c r="B11" s="6"/>
      <c r="C11" s="6"/>
      <c r="D11" s="6"/>
      <c r="E11" s="6"/>
      <c r="F11" s="6"/>
      <c r="G11" s="6"/>
    </row>
    <row r="12" spans="1:7" ht="16.5" customHeight="1" thickBot="1" x14ac:dyDescent="0.3">
      <c r="A12" s="208" t="s">
        <v>29</v>
      </c>
      <c r="B12" s="208"/>
      <c r="C12" s="208"/>
      <c r="D12" s="208"/>
      <c r="E12" s="208"/>
      <c r="F12" s="208"/>
      <c r="G12" s="208"/>
    </row>
    <row r="13" spans="1:7" ht="57" customHeight="1" x14ac:dyDescent="0.25">
      <c r="A13" s="30" t="s">
        <v>30</v>
      </c>
      <c r="B13" s="11" t="s">
        <v>31</v>
      </c>
      <c r="C13" s="11" t="s">
        <v>9</v>
      </c>
      <c r="D13" s="146" t="s">
        <v>157</v>
      </c>
      <c r="E13" s="146" t="s">
        <v>158</v>
      </c>
      <c r="F13" s="31" t="s">
        <v>32</v>
      </c>
      <c r="G13" s="32" t="s">
        <v>32</v>
      </c>
    </row>
    <row r="14" spans="1:7" s="186" customFormat="1" ht="15" customHeight="1" x14ac:dyDescent="0.2">
      <c r="A14" s="182">
        <v>1</v>
      </c>
      <c r="B14" s="183">
        <v>2</v>
      </c>
      <c r="C14" s="183">
        <v>3</v>
      </c>
      <c r="D14" s="183">
        <v>4</v>
      </c>
      <c r="E14" s="183">
        <v>5</v>
      </c>
      <c r="F14" s="184" t="s">
        <v>33</v>
      </c>
      <c r="G14" s="185" t="s">
        <v>34</v>
      </c>
    </row>
    <row r="15" spans="1:7" s="35" customFormat="1" ht="15.75" customHeight="1" x14ac:dyDescent="0.25">
      <c r="A15" s="204" t="s">
        <v>35</v>
      </c>
      <c r="B15" s="205"/>
      <c r="C15" s="33">
        <v>464741.02</v>
      </c>
      <c r="D15" s="33">
        <f>D16</f>
        <v>937091</v>
      </c>
      <c r="E15" s="33">
        <f>E16</f>
        <v>578432.13</v>
      </c>
      <c r="F15" s="14">
        <f>IFERROR((E15/C15)*100,0)</f>
        <v>124.46332583252496</v>
      </c>
      <c r="G15" s="34">
        <f>IFERROR((E15/D15)*100,0)</f>
        <v>61.726356351731049</v>
      </c>
    </row>
    <row r="16" spans="1:7" ht="15" customHeight="1" x14ac:dyDescent="0.25">
      <c r="A16" s="36"/>
      <c r="B16" s="37" t="s">
        <v>36</v>
      </c>
      <c r="C16" s="12">
        <v>464741.02</v>
      </c>
      <c r="D16" s="12">
        <f>SUM(D17:D25)+D26</f>
        <v>937091</v>
      </c>
      <c r="E16" s="12">
        <f>SUM(E17:E25)</f>
        <v>578432.13</v>
      </c>
      <c r="F16" s="14">
        <f>IFERROR((E16/C16)*100,0)</f>
        <v>124.46332583252496</v>
      </c>
      <c r="G16" s="34">
        <f>IFERROR((E16/D16)*100,0)</f>
        <v>61.726356351731049</v>
      </c>
    </row>
    <row r="17" spans="1:7" ht="30" customHeight="1" x14ac:dyDescent="0.25">
      <c r="A17" s="36">
        <v>6361</v>
      </c>
      <c r="B17" s="38" t="s">
        <v>37</v>
      </c>
      <c r="C17" s="14">
        <v>376590.09</v>
      </c>
      <c r="D17" s="14">
        <v>755621.14</v>
      </c>
      <c r="E17" s="14">
        <v>405811.11</v>
      </c>
      <c r="F17" s="14">
        <f>IFERROR((E17/C17)*100,0)</f>
        <v>107.75937040722445</v>
      </c>
      <c r="G17" s="34">
        <f>IFERROR((E17/D17)*100,0)</f>
        <v>53.705632163758679</v>
      </c>
    </row>
    <row r="18" spans="1:7" ht="30" customHeight="1" x14ac:dyDescent="0.25">
      <c r="A18" s="36">
        <v>6362</v>
      </c>
      <c r="B18" s="38" t="s">
        <v>38</v>
      </c>
      <c r="C18" s="14">
        <v>0</v>
      </c>
      <c r="D18" s="14">
        <v>0</v>
      </c>
      <c r="E18" s="14">
        <v>0</v>
      </c>
      <c r="F18" s="14">
        <v>0</v>
      </c>
      <c r="G18" s="34">
        <v>0</v>
      </c>
    </row>
    <row r="19" spans="1:7" ht="30" customHeight="1" x14ac:dyDescent="0.25">
      <c r="A19" s="36">
        <v>6391</v>
      </c>
      <c r="B19" s="38" t="s">
        <v>39</v>
      </c>
      <c r="C19" s="14">
        <v>0</v>
      </c>
      <c r="D19" s="14">
        <v>0</v>
      </c>
      <c r="E19" s="14">
        <v>0</v>
      </c>
      <c r="F19" s="14">
        <f>IFERROR((E19/C19)*100,0)</f>
        <v>0</v>
      </c>
      <c r="G19" s="34">
        <v>0</v>
      </c>
    </row>
    <row r="20" spans="1:7" ht="45" customHeight="1" x14ac:dyDescent="0.25">
      <c r="A20" s="36">
        <v>6393</v>
      </c>
      <c r="B20" s="38" t="s">
        <v>40</v>
      </c>
      <c r="C20" s="14">
        <v>0</v>
      </c>
      <c r="D20" s="14">
        <v>0</v>
      </c>
      <c r="E20" s="14">
        <v>0</v>
      </c>
      <c r="F20" s="14">
        <f>IFERROR((E20/C20)*100,0)</f>
        <v>0</v>
      </c>
      <c r="G20" s="34">
        <v>0</v>
      </c>
    </row>
    <row r="21" spans="1:7" ht="15" customHeight="1" x14ac:dyDescent="0.25">
      <c r="A21" s="36">
        <v>6526</v>
      </c>
      <c r="B21" s="38" t="s">
        <v>41</v>
      </c>
      <c r="C21" s="14">
        <v>0</v>
      </c>
      <c r="D21" s="14">
        <v>2234.09</v>
      </c>
      <c r="E21" s="14">
        <v>2234.09</v>
      </c>
      <c r="F21" s="14">
        <f>IFERROR((E21/C21)*100,0)</f>
        <v>0</v>
      </c>
      <c r="G21" s="34">
        <f>IFERROR((E21/D21)*100,0)</f>
        <v>100</v>
      </c>
    </row>
    <row r="22" spans="1:7" ht="15" customHeight="1" x14ac:dyDescent="0.25">
      <c r="A22" s="36">
        <v>6615</v>
      </c>
      <c r="B22" s="38" t="s">
        <v>42</v>
      </c>
      <c r="C22" s="14">
        <v>2654.5</v>
      </c>
      <c r="D22" s="14">
        <v>4900</v>
      </c>
      <c r="E22" s="14">
        <v>1440</v>
      </c>
      <c r="F22" s="14">
        <f>IFERROR((E22/C22)*100,0)</f>
        <v>54.247504238086265</v>
      </c>
      <c r="G22" s="34">
        <f>IFERROR((E22/D22)*100,0)</f>
        <v>29.387755102040821</v>
      </c>
    </row>
    <row r="23" spans="1:7" ht="30" customHeight="1" x14ac:dyDescent="0.25">
      <c r="A23" s="36">
        <v>6631</v>
      </c>
      <c r="B23" s="38" t="s">
        <v>43</v>
      </c>
      <c r="C23" s="14">
        <v>0</v>
      </c>
      <c r="D23" s="14"/>
      <c r="E23" s="14">
        <v>0</v>
      </c>
      <c r="F23" s="14">
        <v>0</v>
      </c>
      <c r="G23" s="34">
        <v>0</v>
      </c>
    </row>
    <row r="24" spans="1:7" ht="45" customHeight="1" x14ac:dyDescent="0.25">
      <c r="A24" s="36">
        <v>6711</v>
      </c>
      <c r="B24" s="38" t="s">
        <v>44</v>
      </c>
      <c r="C24" s="14">
        <v>85121.43</v>
      </c>
      <c r="D24" s="14">
        <v>94780.15</v>
      </c>
      <c r="E24" s="14">
        <v>94780.15</v>
      </c>
      <c r="F24" s="14">
        <f>IFERROR((E24/C24)*100,0)</f>
        <v>111.34698982383166</v>
      </c>
      <c r="G24" s="34">
        <f>IFERROR((E24/D24)*100,0)</f>
        <v>100</v>
      </c>
    </row>
    <row r="25" spans="1:7" ht="45" customHeight="1" x14ac:dyDescent="0.25">
      <c r="A25" s="36">
        <v>6712</v>
      </c>
      <c r="B25" s="38" t="s">
        <v>45</v>
      </c>
      <c r="C25" s="14">
        <v>375</v>
      </c>
      <c r="D25" s="14">
        <v>74166.78</v>
      </c>
      <c r="E25" s="14">
        <v>74166.78</v>
      </c>
      <c r="F25" s="14">
        <v>0</v>
      </c>
      <c r="G25" s="34">
        <f>IFERROR((E25/D25)*100,0)</f>
        <v>100</v>
      </c>
    </row>
    <row r="26" spans="1:7" ht="30" customHeight="1" x14ac:dyDescent="0.25">
      <c r="A26" s="36">
        <v>9221</v>
      </c>
      <c r="B26" s="38" t="s">
        <v>46</v>
      </c>
      <c r="C26" s="14">
        <v>662.61</v>
      </c>
      <c r="D26" s="14">
        <v>5388.84</v>
      </c>
      <c r="E26" s="14">
        <v>0</v>
      </c>
      <c r="F26" s="14">
        <f>IFERROR((E26/C26)*100,0)</f>
        <v>0</v>
      </c>
      <c r="G26" s="34">
        <f>IFERROR((E26/D26)*100,0)</f>
        <v>0</v>
      </c>
    </row>
    <row r="27" spans="1:7" ht="15" customHeight="1" x14ac:dyDescent="0.25">
      <c r="A27" s="36"/>
      <c r="B27" s="38" t="s">
        <v>47</v>
      </c>
      <c r="C27" s="14">
        <v>1754.32</v>
      </c>
      <c r="D27" s="14">
        <v>0</v>
      </c>
      <c r="E27" s="14">
        <v>0</v>
      </c>
      <c r="F27" s="14">
        <v>0</v>
      </c>
      <c r="G27" s="34">
        <f>IFERROR((E27/D27)*100,0)</f>
        <v>0</v>
      </c>
    </row>
    <row r="28" spans="1:7" ht="15" customHeight="1" x14ac:dyDescent="0.25">
      <c r="A28" s="36"/>
      <c r="B28" s="38" t="s">
        <v>249</v>
      </c>
      <c r="C28" s="14">
        <v>0</v>
      </c>
      <c r="D28" s="14">
        <v>53680.72</v>
      </c>
      <c r="E28" s="14">
        <v>53680.72</v>
      </c>
      <c r="F28" s="14">
        <v>0</v>
      </c>
      <c r="G28" s="34">
        <v>0</v>
      </c>
    </row>
    <row r="29" spans="1:7" ht="26.25" customHeight="1" thickBot="1" x14ac:dyDescent="0.3">
      <c r="A29" s="39"/>
      <c r="B29" s="40" t="s">
        <v>21</v>
      </c>
      <c r="C29" s="41">
        <v>-68366.91</v>
      </c>
      <c r="D29" s="41">
        <v>0</v>
      </c>
      <c r="E29" s="41">
        <v>69562.13</v>
      </c>
      <c r="F29" s="41">
        <v>0</v>
      </c>
      <c r="G29" s="42">
        <v>0</v>
      </c>
    </row>
    <row r="30" spans="1:7" ht="15" customHeight="1" x14ac:dyDescent="0.25">
      <c r="A30" s="202"/>
      <c r="B30" s="202"/>
      <c r="C30" s="43"/>
      <c r="D30" s="43"/>
      <c r="E30" s="43"/>
      <c r="F30" s="43"/>
      <c r="G30" s="44"/>
    </row>
    <row r="31" spans="1:7" ht="15" customHeight="1" x14ac:dyDescent="0.25">
      <c r="A31" s="27"/>
      <c r="B31" s="27"/>
      <c r="C31" s="43"/>
      <c r="D31" s="43"/>
      <c r="E31" s="43"/>
      <c r="F31" s="43"/>
      <c r="G31" s="44"/>
    </row>
    <row r="32" spans="1:7" ht="15.75" customHeight="1" thickBot="1" x14ac:dyDescent="0.3">
      <c r="A32" s="203" t="s">
        <v>48</v>
      </c>
      <c r="B32" s="203"/>
      <c r="C32" s="203"/>
      <c r="D32" s="203"/>
      <c r="E32" s="203"/>
      <c r="F32" s="203"/>
      <c r="G32" s="203"/>
    </row>
    <row r="33" spans="1:7" ht="57" customHeight="1" x14ac:dyDescent="0.25">
      <c r="A33" s="30" t="s">
        <v>30</v>
      </c>
      <c r="B33" s="11" t="s">
        <v>31</v>
      </c>
      <c r="C33" s="11" t="s">
        <v>9</v>
      </c>
      <c r="D33" s="146" t="s">
        <v>157</v>
      </c>
      <c r="E33" s="146" t="s">
        <v>158</v>
      </c>
      <c r="F33" s="31" t="s">
        <v>32</v>
      </c>
      <c r="G33" s="32" t="s">
        <v>32</v>
      </c>
    </row>
    <row r="34" spans="1:7" s="186" customFormat="1" ht="15" customHeight="1" x14ac:dyDescent="0.2">
      <c r="A34" s="182">
        <v>1</v>
      </c>
      <c r="B34" s="183">
        <v>2</v>
      </c>
      <c r="C34" s="183">
        <v>3</v>
      </c>
      <c r="D34" s="183">
        <v>4</v>
      </c>
      <c r="E34" s="183">
        <v>5</v>
      </c>
      <c r="F34" s="184" t="s">
        <v>33</v>
      </c>
      <c r="G34" s="185" t="s">
        <v>34</v>
      </c>
    </row>
    <row r="35" spans="1:7" s="35" customFormat="1" ht="15.75" customHeight="1" x14ac:dyDescent="0.25">
      <c r="A35" s="204" t="s">
        <v>49</v>
      </c>
      <c r="B35" s="205"/>
      <c r="C35" s="33">
        <v>533107.93000000005</v>
      </c>
      <c r="D35" s="33">
        <f>D36+D46</f>
        <v>937091</v>
      </c>
      <c r="E35" s="33">
        <f>E36+E46</f>
        <v>594313.54</v>
      </c>
      <c r="F35" s="14">
        <f t="shared" ref="F35:F47" si="0">IFERROR((E35/C35)*100,0)</f>
        <v>111.48090406383562</v>
      </c>
      <c r="G35" s="34">
        <f t="shared" ref="G35:G50" si="1">IFERROR((E35/D35)*100,0)</f>
        <v>63.4211127841373</v>
      </c>
    </row>
    <row r="36" spans="1:7" ht="15" customHeight="1" x14ac:dyDescent="0.25">
      <c r="A36" s="36"/>
      <c r="B36" s="37" t="s">
        <v>50</v>
      </c>
      <c r="C36" s="12">
        <v>532156.68000000005</v>
      </c>
      <c r="D36" s="12">
        <f>SUM(D37:D45)</f>
        <v>845674.22</v>
      </c>
      <c r="E36" s="12">
        <f>SUM(E37:E45)</f>
        <v>517516.82</v>
      </c>
      <c r="F36" s="14">
        <f t="shared" si="0"/>
        <v>97.248956829781775</v>
      </c>
      <c r="G36" s="34">
        <f t="shared" si="1"/>
        <v>61.195766379161945</v>
      </c>
    </row>
    <row r="37" spans="1:7" ht="15" customHeight="1" x14ac:dyDescent="0.25">
      <c r="A37" s="36">
        <v>311</v>
      </c>
      <c r="B37" s="38" t="s">
        <v>51</v>
      </c>
      <c r="C37" s="14">
        <v>345457.13</v>
      </c>
      <c r="D37" s="14">
        <v>558823</v>
      </c>
      <c r="E37" s="14">
        <v>318385.15999999997</v>
      </c>
      <c r="F37" s="14">
        <f t="shared" si="0"/>
        <v>92.163435735137384</v>
      </c>
      <c r="G37" s="34">
        <f t="shared" si="1"/>
        <v>56.974240501912057</v>
      </c>
    </row>
    <row r="38" spans="1:7" ht="15" customHeight="1" x14ac:dyDescent="0.25">
      <c r="A38" s="36">
        <v>312</v>
      </c>
      <c r="B38" s="38" t="s">
        <v>52</v>
      </c>
      <c r="C38" s="14">
        <v>6879.5</v>
      </c>
      <c r="D38" s="14">
        <v>32400</v>
      </c>
      <c r="E38" s="14">
        <v>11593.63</v>
      </c>
      <c r="F38" s="14">
        <f t="shared" si="0"/>
        <v>168.52431135983718</v>
      </c>
      <c r="G38" s="34">
        <f t="shared" si="1"/>
        <v>35.782808641975308</v>
      </c>
    </row>
    <row r="39" spans="1:7" ht="15" customHeight="1" x14ac:dyDescent="0.25">
      <c r="A39" s="36">
        <v>313</v>
      </c>
      <c r="B39" s="38" t="s">
        <v>53</v>
      </c>
      <c r="C39" s="14">
        <v>54654.99</v>
      </c>
      <c r="D39" s="14">
        <v>89279.09</v>
      </c>
      <c r="E39" s="14">
        <v>50087.55</v>
      </c>
      <c r="F39" s="14">
        <f t="shared" si="0"/>
        <v>91.643141824744646</v>
      </c>
      <c r="G39" s="34">
        <f t="shared" si="1"/>
        <v>56.102218335782773</v>
      </c>
    </row>
    <row r="40" spans="1:7" ht="15" customHeight="1" x14ac:dyDescent="0.25">
      <c r="A40" s="36">
        <v>321</v>
      </c>
      <c r="B40" s="38" t="s">
        <v>54</v>
      </c>
      <c r="C40" s="14">
        <v>17178.8</v>
      </c>
      <c r="D40" s="14">
        <v>31700</v>
      </c>
      <c r="E40" s="14">
        <v>18729.310000000001</v>
      </c>
      <c r="F40" s="14">
        <f t="shared" si="0"/>
        <v>109.02571774512772</v>
      </c>
      <c r="G40" s="34">
        <f t="shared" si="1"/>
        <v>59.082996845425875</v>
      </c>
    </row>
    <row r="41" spans="1:7" ht="15" customHeight="1" x14ac:dyDescent="0.25">
      <c r="A41" s="36">
        <v>322</v>
      </c>
      <c r="B41" s="38" t="s">
        <v>55</v>
      </c>
      <c r="C41" s="14">
        <v>37303.29</v>
      </c>
      <c r="D41" s="14">
        <v>46220.3</v>
      </c>
      <c r="E41" s="14">
        <v>38878.71</v>
      </c>
      <c r="F41" s="14">
        <f t="shared" si="0"/>
        <v>104.22327360401722</v>
      </c>
      <c r="G41" s="34">
        <f t="shared" si="1"/>
        <v>84.116091847088825</v>
      </c>
    </row>
    <row r="42" spans="1:7" ht="15" customHeight="1" x14ac:dyDescent="0.25">
      <c r="A42" s="36">
        <v>323</v>
      </c>
      <c r="B42" s="38" t="s">
        <v>56</v>
      </c>
      <c r="C42" s="14">
        <v>67080.539999999994</v>
      </c>
      <c r="D42" s="14">
        <v>80039.33</v>
      </c>
      <c r="E42" s="14">
        <v>76502.19</v>
      </c>
      <c r="F42" s="14">
        <f t="shared" si="0"/>
        <v>114.0452804941642</v>
      </c>
      <c r="G42" s="34">
        <f t="shared" si="1"/>
        <v>95.580747614953793</v>
      </c>
    </row>
    <row r="43" spans="1:7" ht="15" customHeight="1" x14ac:dyDescent="0.25">
      <c r="A43" s="36">
        <v>329</v>
      </c>
      <c r="B43" s="38" t="s">
        <v>57</v>
      </c>
      <c r="C43" s="14">
        <v>3097.37</v>
      </c>
      <c r="D43" s="14">
        <v>6550</v>
      </c>
      <c r="E43" s="14">
        <v>2843.21</v>
      </c>
      <c r="F43" s="14">
        <f t="shared" si="0"/>
        <v>91.794328736960722</v>
      </c>
      <c r="G43" s="34">
        <f t="shared" si="1"/>
        <v>43.407786259541986</v>
      </c>
    </row>
    <row r="44" spans="1:7" ht="15" customHeight="1" x14ac:dyDescent="0.25">
      <c r="A44" s="36">
        <v>343</v>
      </c>
      <c r="B44" s="38" t="s">
        <v>58</v>
      </c>
      <c r="C44" s="14">
        <v>205.56</v>
      </c>
      <c r="D44" s="14">
        <v>370</v>
      </c>
      <c r="E44" s="14">
        <v>204.56</v>
      </c>
      <c r="F44" s="14">
        <f t="shared" si="0"/>
        <v>99.513524031912823</v>
      </c>
      <c r="G44" s="34">
        <f t="shared" si="1"/>
        <v>55.286486486486488</v>
      </c>
    </row>
    <row r="45" spans="1:7" ht="15" customHeight="1" x14ac:dyDescent="0.25">
      <c r="A45" s="36">
        <v>381</v>
      </c>
      <c r="B45" s="38" t="s">
        <v>59</v>
      </c>
      <c r="C45" s="14">
        <v>299.5</v>
      </c>
      <c r="D45" s="14">
        <v>292.5</v>
      </c>
      <c r="E45" s="14">
        <v>292.5</v>
      </c>
      <c r="F45" s="14">
        <f t="shared" si="0"/>
        <v>97.662771285475785</v>
      </c>
      <c r="G45" s="34">
        <f t="shared" si="1"/>
        <v>100</v>
      </c>
    </row>
    <row r="46" spans="1:7" ht="15" customHeight="1" x14ac:dyDescent="0.25">
      <c r="A46" s="36"/>
      <c r="B46" s="37" t="s">
        <v>60</v>
      </c>
      <c r="C46" s="12">
        <v>951.25</v>
      </c>
      <c r="D46" s="12">
        <f>SUM(D47:D50)</f>
        <v>91416.78</v>
      </c>
      <c r="E46" s="12">
        <f>SUM(E47:E50)</f>
        <v>76796.72</v>
      </c>
      <c r="F46" s="14">
        <f t="shared" si="0"/>
        <v>8073.2425755584754</v>
      </c>
      <c r="G46" s="34">
        <f t="shared" si="1"/>
        <v>84.007246809611985</v>
      </c>
    </row>
    <row r="47" spans="1:7" ht="15" customHeight="1" x14ac:dyDescent="0.25">
      <c r="A47" s="36">
        <v>422</v>
      </c>
      <c r="B47" s="38" t="s">
        <v>61</v>
      </c>
      <c r="C47" s="14">
        <v>576.25</v>
      </c>
      <c r="D47" s="14">
        <v>27417.13</v>
      </c>
      <c r="E47" s="14">
        <v>24347.07</v>
      </c>
      <c r="F47" s="14">
        <f t="shared" si="0"/>
        <v>4225.088069414317</v>
      </c>
      <c r="G47" s="34">
        <f t="shared" si="1"/>
        <v>88.802402001960075</v>
      </c>
    </row>
    <row r="48" spans="1:7" ht="15" customHeight="1" x14ac:dyDescent="0.25">
      <c r="A48" s="36">
        <v>424</v>
      </c>
      <c r="B48" s="38" t="s">
        <v>62</v>
      </c>
      <c r="C48" s="14">
        <v>0</v>
      </c>
      <c r="D48" s="14">
        <v>9550</v>
      </c>
      <c r="E48" s="14">
        <v>0</v>
      </c>
      <c r="F48" s="14">
        <v>0</v>
      </c>
      <c r="G48" s="34">
        <f t="shared" si="1"/>
        <v>0</v>
      </c>
    </row>
    <row r="49" spans="1:7" ht="15" customHeight="1" x14ac:dyDescent="0.25">
      <c r="A49" s="36">
        <v>426</v>
      </c>
      <c r="B49" s="38" t="s">
        <v>63</v>
      </c>
      <c r="C49" s="14">
        <v>375</v>
      </c>
      <c r="D49" s="14">
        <v>1500</v>
      </c>
      <c r="E49" s="14">
        <v>1500</v>
      </c>
      <c r="F49" s="14">
        <v>0</v>
      </c>
      <c r="G49" s="34">
        <f t="shared" si="1"/>
        <v>100</v>
      </c>
    </row>
    <row r="50" spans="1:7" ht="30.75" customHeight="1" thickBot="1" x14ac:dyDescent="0.3">
      <c r="A50" s="39">
        <v>451</v>
      </c>
      <c r="B50" s="45" t="s">
        <v>64</v>
      </c>
      <c r="C50" s="41">
        <v>0</v>
      </c>
      <c r="D50" s="41">
        <v>52949.65</v>
      </c>
      <c r="E50" s="41">
        <v>50949.65</v>
      </c>
      <c r="F50" s="41">
        <v>0</v>
      </c>
      <c r="G50" s="42">
        <f t="shared" si="1"/>
        <v>96.222826779780419</v>
      </c>
    </row>
  </sheetData>
  <mergeCells count="8">
    <mergeCell ref="A30:B30"/>
    <mergeCell ref="A32:G32"/>
    <mergeCell ref="A35:B35"/>
    <mergeCell ref="A6:G6"/>
    <mergeCell ref="A8:G8"/>
    <mergeCell ref="A10:G10"/>
    <mergeCell ref="A12:G12"/>
    <mergeCell ref="A15:B15"/>
  </mergeCells>
  <pageMargins left="0.7" right="0.7" top="0.75" bottom="0.75" header="0.511811023622047" footer="0.511811023622047"/>
  <pageSetup paperSize="9" scale="82" orientation="portrait" horizontalDpi="300" verticalDpi="300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opLeftCell="A58" zoomScaleNormal="100" workbookViewId="0">
      <selection activeCell="C19" sqref="C19"/>
    </sheetView>
  </sheetViews>
  <sheetFormatPr defaultColWidth="8.7109375" defaultRowHeight="15" x14ac:dyDescent="0.25"/>
  <cols>
    <col min="1" max="1" width="4.42578125" style="1" customWidth="1"/>
    <col min="2" max="2" width="8.28515625" style="1" customWidth="1"/>
    <col min="3" max="3" width="46.85546875" style="1" customWidth="1"/>
    <col min="4" max="6" width="15.28515625" style="1" customWidth="1"/>
    <col min="7" max="7" width="8.5703125" style="46" customWidth="1"/>
    <col min="10" max="10" width="11.7109375" style="1" customWidth="1"/>
  </cols>
  <sheetData>
    <row r="1" spans="1:10" ht="15" customHeight="1" x14ac:dyDescent="0.25">
      <c r="B1" s="5" t="s">
        <v>0</v>
      </c>
      <c r="C1" s="5"/>
    </row>
    <row r="2" spans="1:10" ht="15" customHeight="1" x14ac:dyDescent="0.25">
      <c r="B2" s="5" t="s">
        <v>1</v>
      </c>
      <c r="C2" s="5"/>
    </row>
    <row r="3" spans="1:10" ht="15.75" customHeight="1" x14ac:dyDescent="0.25">
      <c r="B3" s="5" t="s">
        <v>2</v>
      </c>
      <c r="C3" s="5"/>
    </row>
    <row r="4" spans="1:10" ht="16.5" customHeight="1" x14ac:dyDescent="0.25">
      <c r="B4" s="4" t="s">
        <v>3</v>
      </c>
      <c r="C4" s="5"/>
    </row>
    <row r="5" spans="1:10" ht="15.75" customHeight="1" x14ac:dyDescent="0.25">
      <c r="B5" s="207"/>
      <c r="C5" s="207"/>
      <c r="D5" s="207"/>
      <c r="E5" s="207"/>
      <c r="F5" s="207"/>
      <c r="G5" s="207"/>
    </row>
    <row r="6" spans="1:10" ht="15" customHeight="1" x14ac:dyDescent="0.25">
      <c r="B6" s="9"/>
      <c r="C6" s="209" t="s">
        <v>65</v>
      </c>
      <c r="D6" s="209"/>
      <c r="E6" s="209"/>
      <c r="F6" s="209"/>
      <c r="G6" s="47"/>
    </row>
    <row r="7" spans="1:10" ht="15" customHeight="1" x14ac:dyDescent="0.25">
      <c r="B7" s="9"/>
      <c r="C7" s="48"/>
      <c r="D7" s="49"/>
      <c r="E7" s="49"/>
      <c r="F7" s="49"/>
      <c r="G7" s="47"/>
    </row>
    <row r="8" spans="1:10" ht="15.75" customHeight="1" x14ac:dyDescent="0.25">
      <c r="B8" s="9"/>
      <c r="C8" s="207" t="s">
        <v>6</v>
      </c>
      <c r="D8" s="207"/>
      <c r="E8" s="207"/>
      <c r="F8" s="207"/>
      <c r="G8" s="207"/>
    </row>
    <row r="9" spans="1:10" ht="15" customHeight="1" x14ac:dyDescent="0.25">
      <c r="B9" s="9"/>
      <c r="C9" s="48"/>
      <c r="D9" s="29"/>
      <c r="E9" s="29"/>
      <c r="F9" s="29"/>
      <c r="G9" s="29"/>
    </row>
    <row r="10" spans="1:10" ht="15" customHeight="1" x14ac:dyDescent="0.25">
      <c r="B10" s="9"/>
      <c r="C10" s="209" t="s">
        <v>66</v>
      </c>
      <c r="D10" s="209"/>
      <c r="E10" s="209"/>
      <c r="F10" s="209"/>
      <c r="G10" s="209"/>
    </row>
    <row r="11" spans="1:10" ht="15" customHeight="1" x14ac:dyDescent="0.25">
      <c r="B11" s="9"/>
      <c r="C11" s="48"/>
      <c r="D11" s="49"/>
      <c r="E11" s="49"/>
      <c r="F11" s="49"/>
      <c r="G11" s="47"/>
    </row>
    <row r="12" spans="1:10" ht="15" customHeight="1" x14ac:dyDescent="0.25">
      <c r="B12" s="193" t="s">
        <v>67</v>
      </c>
      <c r="C12" s="193"/>
      <c r="D12" s="193"/>
      <c r="E12" s="193"/>
      <c r="F12" s="193"/>
      <c r="G12" s="193"/>
    </row>
    <row r="13" spans="1:10" ht="15" customHeight="1" x14ac:dyDescent="0.25">
      <c r="B13" s="4"/>
      <c r="C13" s="6"/>
      <c r="D13" s="6"/>
      <c r="E13" s="6"/>
      <c r="F13" s="6"/>
    </row>
    <row r="14" spans="1:10" ht="15.75" customHeight="1" thickBot="1" x14ac:dyDescent="0.3">
      <c r="B14" s="210" t="s">
        <v>29</v>
      </c>
      <c r="C14" s="210"/>
      <c r="D14" s="210"/>
      <c r="E14" s="210"/>
      <c r="F14" s="210"/>
      <c r="G14" s="210"/>
      <c r="H14" s="210"/>
    </row>
    <row r="15" spans="1:10" ht="57" customHeight="1" x14ac:dyDescent="0.25">
      <c r="B15" s="50" t="s">
        <v>68</v>
      </c>
      <c r="C15" s="11" t="s">
        <v>31</v>
      </c>
      <c r="D15" s="11" t="s">
        <v>9</v>
      </c>
      <c r="E15" s="146" t="s">
        <v>157</v>
      </c>
      <c r="F15" s="146" t="s">
        <v>158</v>
      </c>
      <c r="G15" s="31" t="s">
        <v>32</v>
      </c>
      <c r="H15" s="32" t="s">
        <v>32</v>
      </c>
    </row>
    <row r="16" spans="1:10" s="181" customFormat="1" ht="16.5" customHeight="1" x14ac:dyDescent="0.2">
      <c r="A16" s="178"/>
      <c r="B16" s="179">
        <v>1</v>
      </c>
      <c r="C16" s="180">
        <v>2</v>
      </c>
      <c r="D16" s="180">
        <v>3</v>
      </c>
      <c r="E16" s="180">
        <v>4</v>
      </c>
      <c r="F16" s="180">
        <v>5</v>
      </c>
      <c r="G16" s="52" t="s">
        <v>69</v>
      </c>
      <c r="H16" s="53" t="s">
        <v>70</v>
      </c>
      <c r="J16" s="178"/>
    </row>
    <row r="17" spans="2:8" s="54" customFormat="1" ht="15.75" customHeight="1" x14ac:dyDescent="0.25">
      <c r="B17" s="211" t="s">
        <v>71</v>
      </c>
      <c r="C17" s="212"/>
      <c r="D17" s="55">
        <v>464741.02</v>
      </c>
      <c r="E17" s="55">
        <f>E19+E26+E29+E34+E38</f>
        <v>937090.99999999988</v>
      </c>
      <c r="F17" s="55">
        <f>F19+F26+F29+F34</f>
        <v>578432.13</v>
      </c>
      <c r="G17" s="56">
        <f>IFERROR((F17/D17)*100,0)</f>
        <v>124.46332583252496</v>
      </c>
      <c r="H17" s="57">
        <f>IFERROR((F17/E17)*100,0)</f>
        <v>61.726356351731063</v>
      </c>
    </row>
    <row r="18" spans="2:8" ht="21" customHeight="1" x14ac:dyDescent="0.25">
      <c r="B18" s="58">
        <v>6</v>
      </c>
      <c r="C18" s="59" t="s">
        <v>11</v>
      </c>
      <c r="D18" s="60">
        <v>464741.02</v>
      </c>
      <c r="E18" s="60">
        <f>E19+E26+E29+E34</f>
        <v>931702.15999999992</v>
      </c>
      <c r="F18" s="60">
        <f>F19+F26+F29+F34</f>
        <v>578432.13</v>
      </c>
      <c r="G18" s="56">
        <f>IFERROR((F18/D18)*100,0)</f>
        <v>124.46332583252496</v>
      </c>
      <c r="H18" s="57">
        <f>IFERROR((F18/E18)*100,0)</f>
        <v>62.083373296032718</v>
      </c>
    </row>
    <row r="19" spans="2:8" ht="29.25" customHeight="1" x14ac:dyDescent="0.25">
      <c r="B19" s="61">
        <v>63</v>
      </c>
      <c r="C19" s="59" t="s">
        <v>72</v>
      </c>
      <c r="D19" s="62">
        <v>376590.09</v>
      </c>
      <c r="E19" s="62">
        <f>E20+E23</f>
        <v>755621.14</v>
      </c>
      <c r="F19" s="62">
        <f>F20+F23</f>
        <v>405811.11</v>
      </c>
      <c r="G19" s="56">
        <f>IFERROR((F19/D19)*100,0)</f>
        <v>107.75937040722445</v>
      </c>
      <c r="H19" s="57">
        <f>IFERROR((F19/E19)*100,0)</f>
        <v>53.705632163758679</v>
      </c>
    </row>
    <row r="20" spans="2:8" ht="30" customHeight="1" x14ac:dyDescent="0.25">
      <c r="B20" s="63">
        <v>636</v>
      </c>
      <c r="C20" s="38" t="s">
        <v>73</v>
      </c>
      <c r="D20" s="64">
        <v>376590.09</v>
      </c>
      <c r="E20" s="64">
        <f>E21+E22</f>
        <v>755621.14</v>
      </c>
      <c r="F20" s="64">
        <f>F21+F22</f>
        <v>405811.11</v>
      </c>
      <c r="G20" s="56">
        <f>IFERROR((F20/D20)*100,0)</f>
        <v>107.75937040722445</v>
      </c>
      <c r="H20" s="57">
        <f>IFERROR((F20/E20)*100,0)</f>
        <v>53.705632163758679</v>
      </c>
    </row>
    <row r="21" spans="2:8" ht="30" customHeight="1" x14ac:dyDescent="0.25">
      <c r="B21" s="65">
        <v>6361</v>
      </c>
      <c r="C21" s="38" t="s">
        <v>73</v>
      </c>
      <c r="D21" s="56">
        <v>376590.09</v>
      </c>
      <c r="E21" s="56">
        <v>755621.14</v>
      </c>
      <c r="F21" s="56">
        <v>405811.11</v>
      </c>
      <c r="G21" s="56">
        <f>IFERROR((F21/D21)*100,0)</f>
        <v>107.75937040722445</v>
      </c>
      <c r="H21" s="57">
        <f>IFERROR((F21/E21)*100,0)</f>
        <v>53.705632163758679</v>
      </c>
    </row>
    <row r="22" spans="2:8" ht="30" customHeight="1" x14ac:dyDescent="0.25">
      <c r="B22" s="65">
        <v>6362</v>
      </c>
      <c r="C22" s="38" t="s">
        <v>74</v>
      </c>
      <c r="D22" s="56">
        <v>0</v>
      </c>
      <c r="E22" s="56">
        <v>0</v>
      </c>
      <c r="F22" s="56">
        <v>0</v>
      </c>
      <c r="G22" s="56">
        <v>0</v>
      </c>
      <c r="H22" s="57">
        <v>0</v>
      </c>
    </row>
    <row r="23" spans="2:8" ht="30" customHeight="1" x14ac:dyDescent="0.25">
      <c r="B23" s="66">
        <v>639</v>
      </c>
      <c r="C23" s="67" t="s">
        <v>75</v>
      </c>
      <c r="D23" s="64">
        <v>0</v>
      </c>
      <c r="E23" s="64">
        <f>E24+E25</f>
        <v>0</v>
      </c>
      <c r="F23" s="64">
        <f>F24+F25</f>
        <v>0</v>
      </c>
      <c r="G23" s="56">
        <f t="shared" ref="G23:G31" si="0">IFERROR((F23/D23)*100,0)</f>
        <v>0</v>
      </c>
      <c r="H23" s="57">
        <v>0</v>
      </c>
    </row>
    <row r="24" spans="2:8" ht="30" customHeight="1" x14ac:dyDescent="0.25">
      <c r="B24" s="65">
        <v>6391</v>
      </c>
      <c r="C24" s="38" t="s">
        <v>76</v>
      </c>
      <c r="D24" s="56">
        <v>0</v>
      </c>
      <c r="E24" s="56">
        <v>0</v>
      </c>
      <c r="F24" s="56">
        <v>0</v>
      </c>
      <c r="G24" s="56">
        <f t="shared" si="0"/>
        <v>0</v>
      </c>
      <c r="H24" s="57">
        <v>0</v>
      </c>
    </row>
    <row r="25" spans="2:8" ht="30" customHeight="1" x14ac:dyDescent="0.25">
      <c r="B25" s="65">
        <v>6393</v>
      </c>
      <c r="C25" s="38" t="s">
        <v>40</v>
      </c>
      <c r="D25" s="56">
        <v>0</v>
      </c>
      <c r="E25" s="56">
        <v>0</v>
      </c>
      <c r="F25" s="56">
        <v>0</v>
      </c>
      <c r="G25" s="56">
        <f t="shared" si="0"/>
        <v>0</v>
      </c>
      <c r="H25" s="57">
        <v>0</v>
      </c>
    </row>
    <row r="26" spans="2:8" ht="28.5" customHeight="1" x14ac:dyDescent="0.25">
      <c r="B26" s="68">
        <v>65</v>
      </c>
      <c r="C26" s="69" t="s">
        <v>77</v>
      </c>
      <c r="D26" s="70">
        <v>0</v>
      </c>
      <c r="E26" s="70">
        <f>E27</f>
        <v>2234.09</v>
      </c>
      <c r="F26" s="70">
        <f>F27</f>
        <v>2234.09</v>
      </c>
      <c r="G26" s="56">
        <f t="shared" si="0"/>
        <v>0</v>
      </c>
      <c r="H26" s="57">
        <f t="shared" ref="H26:H31" si="1">IFERROR((F26/E26)*100,0)</f>
        <v>100</v>
      </c>
    </row>
    <row r="27" spans="2:8" ht="15" customHeight="1" x14ac:dyDescent="0.25">
      <c r="B27" s="66">
        <v>652</v>
      </c>
      <c r="C27" s="67" t="s">
        <v>78</v>
      </c>
      <c r="D27" s="64">
        <v>0</v>
      </c>
      <c r="E27" s="64">
        <f>E28</f>
        <v>2234.09</v>
      </c>
      <c r="F27" s="64">
        <f>F28</f>
        <v>2234.09</v>
      </c>
      <c r="G27" s="56">
        <f t="shared" si="0"/>
        <v>0</v>
      </c>
      <c r="H27" s="57">
        <f t="shared" si="1"/>
        <v>100</v>
      </c>
    </row>
    <row r="28" spans="2:8" ht="15" customHeight="1" x14ac:dyDescent="0.25">
      <c r="B28" s="65">
        <v>6526</v>
      </c>
      <c r="C28" s="38" t="s">
        <v>79</v>
      </c>
      <c r="D28" s="56">
        <v>0</v>
      </c>
      <c r="E28" s="56">
        <v>2234.09</v>
      </c>
      <c r="F28" s="56">
        <v>2234.09</v>
      </c>
      <c r="G28" s="56">
        <f t="shared" si="0"/>
        <v>0</v>
      </c>
      <c r="H28" s="57">
        <f t="shared" si="1"/>
        <v>100</v>
      </c>
    </row>
    <row r="29" spans="2:8" ht="42.75" customHeight="1" x14ac:dyDescent="0.25">
      <c r="B29" s="68">
        <v>66</v>
      </c>
      <c r="C29" s="69" t="s">
        <v>80</v>
      </c>
      <c r="D29" s="70">
        <v>2654.5</v>
      </c>
      <c r="E29" s="70">
        <f>E30+E32</f>
        <v>4900</v>
      </c>
      <c r="F29" s="70">
        <f>F30+F32</f>
        <v>1440</v>
      </c>
      <c r="G29" s="56">
        <f t="shared" si="0"/>
        <v>54.247504238086265</v>
      </c>
      <c r="H29" s="57">
        <f t="shared" si="1"/>
        <v>29.387755102040821</v>
      </c>
    </row>
    <row r="30" spans="2:8" ht="30" customHeight="1" x14ac:dyDescent="0.25">
      <c r="B30" s="66">
        <v>661</v>
      </c>
      <c r="C30" s="67" t="s">
        <v>81</v>
      </c>
      <c r="D30" s="64">
        <v>2654.5</v>
      </c>
      <c r="E30" s="64">
        <f>E31</f>
        <v>4900</v>
      </c>
      <c r="F30" s="64">
        <f>F31</f>
        <v>1440</v>
      </c>
      <c r="G30" s="56">
        <f t="shared" si="0"/>
        <v>54.247504238086265</v>
      </c>
      <c r="H30" s="57">
        <f t="shared" si="1"/>
        <v>29.387755102040821</v>
      </c>
    </row>
    <row r="31" spans="2:8" ht="15" customHeight="1" x14ac:dyDescent="0.25">
      <c r="B31" s="65">
        <v>6615</v>
      </c>
      <c r="C31" s="38" t="s">
        <v>42</v>
      </c>
      <c r="D31" s="56">
        <v>2654.5</v>
      </c>
      <c r="E31" s="56">
        <v>4900</v>
      </c>
      <c r="F31" s="56">
        <v>1440</v>
      </c>
      <c r="G31" s="56">
        <f t="shared" si="0"/>
        <v>54.247504238086265</v>
      </c>
      <c r="H31" s="57">
        <f t="shared" si="1"/>
        <v>29.387755102040821</v>
      </c>
    </row>
    <row r="32" spans="2:8" ht="30" customHeight="1" x14ac:dyDescent="0.25">
      <c r="B32" s="66">
        <v>663</v>
      </c>
      <c r="C32" s="67" t="s">
        <v>82</v>
      </c>
      <c r="D32" s="64">
        <v>0</v>
      </c>
      <c r="E32" s="64">
        <f>E33</f>
        <v>0</v>
      </c>
      <c r="F32" s="64">
        <f>F33</f>
        <v>0</v>
      </c>
      <c r="G32" s="56">
        <v>0</v>
      </c>
      <c r="H32" s="57">
        <v>0</v>
      </c>
    </row>
    <row r="33" spans="1:10" ht="15" customHeight="1" x14ac:dyDescent="0.25">
      <c r="B33" s="65">
        <v>6631</v>
      </c>
      <c r="C33" s="38" t="s">
        <v>43</v>
      </c>
      <c r="D33" s="56">
        <v>0</v>
      </c>
      <c r="E33" s="56">
        <v>0</v>
      </c>
      <c r="F33" s="56">
        <v>0</v>
      </c>
      <c r="G33" s="56">
        <v>0</v>
      </c>
      <c r="H33" s="57">
        <v>0</v>
      </c>
    </row>
    <row r="34" spans="1:10" ht="28.5" customHeight="1" x14ac:dyDescent="0.25">
      <c r="B34" s="68">
        <v>67</v>
      </c>
      <c r="C34" s="69" t="s">
        <v>83</v>
      </c>
      <c r="D34" s="70">
        <v>85496.43</v>
      </c>
      <c r="E34" s="70">
        <f>E35</f>
        <v>168946.93</v>
      </c>
      <c r="F34" s="70">
        <f>F35</f>
        <v>168946.93</v>
      </c>
      <c r="G34" s="56">
        <f>IFERROR((F34/D34)*100,0)</f>
        <v>197.60699949693807</v>
      </c>
      <c r="H34" s="57">
        <f>IFERROR((F34/E34)*100,0)</f>
        <v>100</v>
      </c>
    </row>
    <row r="35" spans="1:10" ht="30" customHeight="1" x14ac:dyDescent="0.25">
      <c r="B35" s="66">
        <v>671</v>
      </c>
      <c r="C35" s="67" t="s">
        <v>84</v>
      </c>
      <c r="D35" s="64">
        <v>85496.43</v>
      </c>
      <c r="E35" s="64">
        <f>E36+E37</f>
        <v>168946.93</v>
      </c>
      <c r="F35" s="64">
        <f>F36+F37</f>
        <v>168946.93</v>
      </c>
      <c r="G35" s="56">
        <f>IFERROR((F35/D35)*100,0)</f>
        <v>197.60699949693807</v>
      </c>
      <c r="H35" s="57">
        <f>IFERROR((F35/E35)*100,0)</f>
        <v>100</v>
      </c>
    </row>
    <row r="36" spans="1:10" ht="30" customHeight="1" x14ac:dyDescent="0.25">
      <c r="B36" s="65">
        <v>6711</v>
      </c>
      <c r="C36" s="38" t="s">
        <v>44</v>
      </c>
      <c r="D36" s="56">
        <v>85121.43</v>
      </c>
      <c r="E36" s="56">
        <v>94780.15</v>
      </c>
      <c r="F36" s="56">
        <v>94780.15</v>
      </c>
      <c r="G36" s="56">
        <f>IFERROR((F36/D36)*100,0)</f>
        <v>111.34698982383166</v>
      </c>
      <c r="H36" s="57">
        <f>IFERROR((F36/E36)*100,0)</f>
        <v>100</v>
      </c>
    </row>
    <row r="37" spans="1:10" ht="45" customHeight="1" x14ac:dyDescent="0.25">
      <c r="B37" s="65">
        <v>6712</v>
      </c>
      <c r="C37" s="38" t="s">
        <v>45</v>
      </c>
      <c r="D37" s="56">
        <v>375</v>
      </c>
      <c r="E37" s="56">
        <v>74166.78</v>
      </c>
      <c r="F37" s="56">
        <v>74166.78</v>
      </c>
      <c r="G37" s="56">
        <v>0</v>
      </c>
      <c r="H37" s="57">
        <f>IFERROR((F37/E37)*100,0)</f>
        <v>100</v>
      </c>
    </row>
    <row r="38" spans="1:10" ht="15.75" customHeight="1" thickBot="1" x14ac:dyDescent="0.3">
      <c r="B38" s="39">
        <v>9221</v>
      </c>
      <c r="C38" s="45" t="s">
        <v>46</v>
      </c>
      <c r="D38" s="41">
        <v>1754.32</v>
      </c>
      <c r="E38" s="41">
        <v>5388.84</v>
      </c>
      <c r="F38" s="41">
        <v>0</v>
      </c>
      <c r="G38" s="41">
        <f>IFERROR((F38/D38)*100,0)</f>
        <v>0</v>
      </c>
      <c r="H38" s="71">
        <f>IFERROR((F38/E38)*100,0)</f>
        <v>0</v>
      </c>
      <c r="J38" s="72"/>
    </row>
    <row r="39" spans="1:10" ht="15" customHeight="1" x14ac:dyDescent="0.25">
      <c r="B39" s="9"/>
      <c r="C39" s="48"/>
      <c r="D39" s="49"/>
      <c r="E39" s="49"/>
      <c r="F39" s="49"/>
      <c r="G39" s="47"/>
      <c r="H39" s="73"/>
      <c r="J39" s="72"/>
    </row>
    <row r="40" spans="1:10" ht="15" customHeight="1" x14ac:dyDescent="0.25">
      <c r="B40" s="193" t="s">
        <v>85</v>
      </c>
      <c r="C40" s="193"/>
      <c r="D40" s="193"/>
      <c r="E40" s="193"/>
      <c r="F40" s="193"/>
      <c r="G40" s="193"/>
      <c r="H40" s="73"/>
      <c r="J40" s="72"/>
    </row>
    <row r="41" spans="1:10" ht="15" customHeight="1" x14ac:dyDescent="0.25">
      <c r="B41" s="25"/>
      <c r="C41" s="25"/>
      <c r="D41" s="43"/>
      <c r="E41" s="43"/>
      <c r="F41" s="43"/>
      <c r="G41" s="74"/>
      <c r="H41" s="73"/>
      <c r="J41" s="72"/>
    </row>
    <row r="42" spans="1:10" ht="15.75" customHeight="1" thickBot="1" x14ac:dyDescent="0.3">
      <c r="B42" s="210" t="s">
        <v>48</v>
      </c>
      <c r="C42" s="210"/>
      <c r="D42" s="210"/>
      <c r="E42" s="210"/>
      <c r="F42" s="210"/>
      <c r="G42" s="210"/>
      <c r="H42" s="210"/>
    </row>
    <row r="43" spans="1:10" ht="57" customHeight="1" x14ac:dyDescent="0.25">
      <c r="B43" s="30" t="s">
        <v>30</v>
      </c>
      <c r="C43" s="11" t="s">
        <v>31</v>
      </c>
      <c r="D43" s="11" t="s">
        <v>9</v>
      </c>
      <c r="E43" s="146" t="s">
        <v>157</v>
      </c>
      <c r="F43" s="146" t="s">
        <v>158</v>
      </c>
      <c r="G43" s="31" t="s">
        <v>32</v>
      </c>
      <c r="H43" s="32" t="s">
        <v>32</v>
      </c>
    </row>
    <row r="44" spans="1:10" s="181" customFormat="1" ht="17.25" customHeight="1" x14ac:dyDescent="0.2">
      <c r="A44" s="178"/>
      <c r="B44" s="179">
        <v>1</v>
      </c>
      <c r="C44" s="180">
        <v>2</v>
      </c>
      <c r="D44" s="180">
        <v>3</v>
      </c>
      <c r="E44" s="180">
        <v>4</v>
      </c>
      <c r="F44" s="180">
        <v>5</v>
      </c>
      <c r="G44" s="52" t="s">
        <v>69</v>
      </c>
      <c r="H44" s="53" t="s">
        <v>70</v>
      </c>
      <c r="J44" s="178"/>
    </row>
    <row r="45" spans="1:10" s="54" customFormat="1" ht="15.75" customHeight="1" x14ac:dyDescent="0.25">
      <c r="B45" s="211" t="s">
        <v>86</v>
      </c>
      <c r="C45" s="212"/>
      <c r="D45" s="75">
        <v>533107.93000000005</v>
      </c>
      <c r="E45" s="75">
        <f>E46+E92</f>
        <v>937091</v>
      </c>
      <c r="F45" s="75">
        <f>F46+F92</f>
        <v>594313.53999999992</v>
      </c>
      <c r="G45" s="76">
        <f t="shared" ref="G45:G67" si="2">IFERROR((F45/D45)*100,0)</f>
        <v>111.4809040638356</v>
      </c>
      <c r="H45" s="77">
        <f t="shared" ref="H45:H67" si="3">IFERROR((F45/E45)*100,0)</f>
        <v>63.421112784137279</v>
      </c>
    </row>
    <row r="46" spans="1:10" s="78" customFormat="1" ht="15" customHeight="1" x14ac:dyDescent="0.25">
      <c r="B46" s="58">
        <v>3</v>
      </c>
      <c r="C46" s="59" t="s">
        <v>14</v>
      </c>
      <c r="D46" s="60">
        <v>532156.68000000005</v>
      </c>
      <c r="E46" s="60">
        <f>E47+E53+E82+E86+E89</f>
        <v>845674.22</v>
      </c>
      <c r="F46" s="60">
        <f>F47+F53+F82+F86+F89</f>
        <v>517516.81999999995</v>
      </c>
      <c r="G46" s="76">
        <f t="shared" si="2"/>
        <v>97.248956829781761</v>
      </c>
      <c r="H46" s="77">
        <f t="shared" si="3"/>
        <v>61.195766379161945</v>
      </c>
    </row>
    <row r="47" spans="1:10" s="78" customFormat="1" ht="15" customHeight="1" x14ac:dyDescent="0.25">
      <c r="B47" s="79">
        <v>31</v>
      </c>
      <c r="C47" s="59" t="s">
        <v>87</v>
      </c>
      <c r="D47" s="60">
        <v>406991.62</v>
      </c>
      <c r="E47" s="60">
        <f>E48+E50+E51</f>
        <v>680502.09</v>
      </c>
      <c r="F47" s="60">
        <f>F48+F50+F51</f>
        <v>380066.33999999997</v>
      </c>
      <c r="G47" s="76">
        <f t="shared" si="2"/>
        <v>93.384315873629049</v>
      </c>
      <c r="H47" s="77">
        <f t="shared" si="3"/>
        <v>55.850870347804516</v>
      </c>
    </row>
    <row r="48" spans="1:10" s="80" customFormat="1" ht="15" customHeight="1" x14ac:dyDescent="0.25">
      <c r="B48" s="81">
        <v>311</v>
      </c>
      <c r="C48" s="67" t="s">
        <v>51</v>
      </c>
      <c r="D48" s="82">
        <v>345457.13</v>
      </c>
      <c r="E48" s="82">
        <f>E49</f>
        <v>558823</v>
      </c>
      <c r="F48" s="82">
        <f>F49</f>
        <v>318385.15999999997</v>
      </c>
      <c r="G48" s="76">
        <f t="shared" si="2"/>
        <v>92.163435735137384</v>
      </c>
      <c r="H48" s="77">
        <f t="shared" si="3"/>
        <v>56.974240501912057</v>
      </c>
    </row>
    <row r="49" spans="2:8" ht="15" customHeight="1" x14ac:dyDescent="0.25">
      <c r="B49" s="36">
        <v>3111</v>
      </c>
      <c r="C49" s="38" t="s">
        <v>88</v>
      </c>
      <c r="D49" s="14">
        <v>345457.13</v>
      </c>
      <c r="E49" s="14">
        <v>558823</v>
      </c>
      <c r="F49" s="14">
        <v>318385.15999999997</v>
      </c>
      <c r="G49" s="76">
        <f t="shared" si="2"/>
        <v>92.163435735137384</v>
      </c>
      <c r="H49" s="77">
        <f t="shared" si="3"/>
        <v>56.974240501912057</v>
      </c>
    </row>
    <row r="50" spans="2:8" s="80" customFormat="1" ht="15" customHeight="1" x14ac:dyDescent="0.25">
      <c r="B50" s="81">
        <v>312</v>
      </c>
      <c r="C50" s="67" t="s">
        <v>52</v>
      </c>
      <c r="D50" s="82">
        <v>6879.5</v>
      </c>
      <c r="E50" s="82">
        <v>32400</v>
      </c>
      <c r="F50" s="82">
        <v>11593.63</v>
      </c>
      <c r="G50" s="76">
        <f t="shared" si="2"/>
        <v>168.52431135983718</v>
      </c>
      <c r="H50" s="77">
        <f t="shared" si="3"/>
        <v>35.782808641975308</v>
      </c>
    </row>
    <row r="51" spans="2:8" s="80" customFormat="1" ht="15" customHeight="1" x14ac:dyDescent="0.25">
      <c r="B51" s="81">
        <v>313</v>
      </c>
      <c r="C51" s="67" t="s">
        <v>53</v>
      </c>
      <c r="D51" s="82">
        <v>54654.99</v>
      </c>
      <c r="E51" s="82">
        <f>E52</f>
        <v>89279.09</v>
      </c>
      <c r="F51" s="82">
        <f>F52</f>
        <v>50087.55</v>
      </c>
      <c r="G51" s="76">
        <f t="shared" si="2"/>
        <v>91.643141824744646</v>
      </c>
      <c r="H51" s="77">
        <f t="shared" si="3"/>
        <v>56.102218335782773</v>
      </c>
    </row>
    <row r="52" spans="2:8" ht="15" customHeight="1" x14ac:dyDescent="0.25">
      <c r="B52" s="36">
        <v>3132</v>
      </c>
      <c r="C52" s="38" t="s">
        <v>89</v>
      </c>
      <c r="D52" s="14">
        <v>54654.99</v>
      </c>
      <c r="E52" s="14">
        <v>89279.09</v>
      </c>
      <c r="F52" s="14">
        <v>50087.55</v>
      </c>
      <c r="G52" s="76">
        <f t="shared" si="2"/>
        <v>91.643141824744646</v>
      </c>
      <c r="H52" s="77">
        <f t="shared" si="3"/>
        <v>56.102218335782773</v>
      </c>
    </row>
    <row r="53" spans="2:8" s="78" customFormat="1" ht="15" customHeight="1" x14ac:dyDescent="0.25">
      <c r="B53" s="83">
        <v>32</v>
      </c>
      <c r="C53" s="69" t="s">
        <v>90</v>
      </c>
      <c r="D53" s="12">
        <v>124660</v>
      </c>
      <c r="E53" s="12">
        <f>E54+E58+E65+E74</f>
        <v>164509.63</v>
      </c>
      <c r="F53" s="12">
        <f>F54+F58+F65+F74</f>
        <v>136953.41999999998</v>
      </c>
      <c r="G53" s="76">
        <f t="shared" si="2"/>
        <v>109.86155944168137</v>
      </c>
      <c r="H53" s="77">
        <f t="shared" si="3"/>
        <v>83.249485151720279</v>
      </c>
    </row>
    <row r="54" spans="2:8" s="80" customFormat="1" ht="15" customHeight="1" x14ac:dyDescent="0.25">
      <c r="B54" s="81">
        <v>321</v>
      </c>
      <c r="C54" s="67" t="s">
        <v>91</v>
      </c>
      <c r="D54" s="82">
        <v>17178.8</v>
      </c>
      <c r="E54" s="82">
        <f>SUM(E55:E57)</f>
        <v>31700</v>
      </c>
      <c r="F54" s="82">
        <f>SUM(F55:F57)</f>
        <v>18729.309999999998</v>
      </c>
      <c r="G54" s="76">
        <f t="shared" si="2"/>
        <v>109.02571774512771</v>
      </c>
      <c r="H54" s="77">
        <f t="shared" si="3"/>
        <v>59.08299684542586</v>
      </c>
    </row>
    <row r="55" spans="2:8" ht="15" customHeight="1" x14ac:dyDescent="0.25">
      <c r="B55" s="36">
        <v>3211</v>
      </c>
      <c r="C55" s="38" t="s">
        <v>92</v>
      </c>
      <c r="D55" s="14">
        <v>2184.5500000000002</v>
      </c>
      <c r="E55" s="14">
        <v>2700</v>
      </c>
      <c r="F55" s="14">
        <v>2684</v>
      </c>
      <c r="G55" s="76">
        <f t="shared" si="2"/>
        <v>122.86283216223019</v>
      </c>
      <c r="H55" s="77">
        <f t="shared" si="3"/>
        <v>99.407407407407405</v>
      </c>
    </row>
    <row r="56" spans="2:8" ht="13.5" customHeight="1" x14ac:dyDescent="0.25">
      <c r="B56" s="36">
        <v>3212</v>
      </c>
      <c r="C56" s="38" t="s">
        <v>93</v>
      </c>
      <c r="D56" s="14">
        <v>14994.25</v>
      </c>
      <c r="E56" s="14">
        <v>29000</v>
      </c>
      <c r="F56" s="14">
        <v>16045.31</v>
      </c>
      <c r="G56" s="76">
        <f t="shared" si="2"/>
        <v>107.00975373893324</v>
      </c>
      <c r="H56" s="77">
        <f t="shared" si="3"/>
        <v>55.328655172413789</v>
      </c>
    </row>
    <row r="57" spans="2:8" ht="14.25" customHeight="1" x14ac:dyDescent="0.25">
      <c r="B57" s="36">
        <v>3213</v>
      </c>
      <c r="C57" s="38" t="s">
        <v>94</v>
      </c>
      <c r="D57" s="14">
        <v>0</v>
      </c>
      <c r="E57" s="14">
        <v>0</v>
      </c>
      <c r="F57" s="14">
        <v>0</v>
      </c>
      <c r="G57" s="76">
        <f t="shared" si="2"/>
        <v>0</v>
      </c>
      <c r="H57" s="77">
        <f t="shared" si="3"/>
        <v>0</v>
      </c>
    </row>
    <row r="58" spans="2:8" s="80" customFormat="1" ht="15" customHeight="1" x14ac:dyDescent="0.25">
      <c r="B58" s="81">
        <v>322</v>
      </c>
      <c r="C58" s="67" t="s">
        <v>55</v>
      </c>
      <c r="D58" s="82">
        <v>37303.29</v>
      </c>
      <c r="E58" s="82">
        <f>SUM(E59:E64)</f>
        <v>46220.3</v>
      </c>
      <c r="F58" s="82">
        <f>SUM(F59:F64)</f>
        <v>38878.71</v>
      </c>
      <c r="G58" s="76">
        <f t="shared" si="2"/>
        <v>104.22327360401722</v>
      </c>
      <c r="H58" s="77">
        <f t="shared" si="3"/>
        <v>84.116091847088825</v>
      </c>
    </row>
    <row r="59" spans="2:8" ht="15" customHeight="1" x14ac:dyDescent="0.25">
      <c r="B59" s="36">
        <v>3221</v>
      </c>
      <c r="C59" s="38" t="s">
        <v>95</v>
      </c>
      <c r="D59" s="14">
        <v>416.45</v>
      </c>
      <c r="E59" s="14">
        <v>2500</v>
      </c>
      <c r="F59" s="14">
        <v>1041.78</v>
      </c>
      <c r="G59" s="76">
        <f t="shared" si="2"/>
        <v>250.15728178652901</v>
      </c>
      <c r="H59" s="77">
        <f t="shared" si="3"/>
        <v>41.671199999999999</v>
      </c>
    </row>
    <row r="60" spans="2:8" ht="15" customHeight="1" x14ac:dyDescent="0.25">
      <c r="B60" s="36">
        <v>3222</v>
      </c>
      <c r="C60" s="38" t="s">
        <v>96</v>
      </c>
      <c r="D60" s="14">
        <v>23039.57</v>
      </c>
      <c r="E60" s="14">
        <v>27819.8</v>
      </c>
      <c r="F60" s="14">
        <v>23884.95</v>
      </c>
      <c r="G60" s="76">
        <f t="shared" si="2"/>
        <v>103.66925250775081</v>
      </c>
      <c r="H60" s="77">
        <f t="shared" si="3"/>
        <v>85.855937138297193</v>
      </c>
    </row>
    <row r="61" spans="2:8" ht="15" customHeight="1" x14ac:dyDescent="0.25">
      <c r="B61" s="36">
        <v>3223</v>
      </c>
      <c r="C61" s="38" t="s">
        <v>97</v>
      </c>
      <c r="D61" s="14">
        <v>12209.54</v>
      </c>
      <c r="E61" s="14">
        <v>12140.98</v>
      </c>
      <c r="F61" s="14">
        <v>11527.45</v>
      </c>
      <c r="G61" s="76">
        <f t="shared" si="2"/>
        <v>94.41346684641681</v>
      </c>
      <c r="H61" s="77">
        <f t="shared" si="3"/>
        <v>94.946618806719073</v>
      </c>
    </row>
    <row r="62" spans="2:8" ht="15" customHeight="1" x14ac:dyDescent="0.25">
      <c r="B62" s="36">
        <v>3224</v>
      </c>
      <c r="C62" s="38" t="s">
        <v>98</v>
      </c>
      <c r="D62" s="14">
        <v>1042.23</v>
      </c>
      <c r="E62" s="14">
        <v>2586.62</v>
      </c>
      <c r="F62" s="14">
        <v>1951.63</v>
      </c>
      <c r="G62" s="76">
        <f t="shared" si="2"/>
        <v>187.25521238114428</v>
      </c>
      <c r="H62" s="77">
        <f t="shared" si="3"/>
        <v>75.450974630985627</v>
      </c>
    </row>
    <row r="63" spans="2:8" ht="15" customHeight="1" x14ac:dyDescent="0.25">
      <c r="B63" s="36">
        <v>3225</v>
      </c>
      <c r="C63" s="38" t="s">
        <v>99</v>
      </c>
      <c r="D63" s="14">
        <v>527</v>
      </c>
      <c r="E63" s="14">
        <v>1022.9</v>
      </c>
      <c r="F63" s="14">
        <v>322.89999999999998</v>
      </c>
      <c r="G63" s="76">
        <f t="shared" si="2"/>
        <v>61.271347248576845</v>
      </c>
      <c r="H63" s="77">
        <f t="shared" si="3"/>
        <v>31.5671131097859</v>
      </c>
    </row>
    <row r="64" spans="2:8" ht="15" customHeight="1" x14ac:dyDescent="0.25">
      <c r="B64" s="36">
        <v>3227</v>
      </c>
      <c r="C64" s="38" t="s">
        <v>100</v>
      </c>
      <c r="D64" s="14">
        <v>68.5</v>
      </c>
      <c r="E64" s="14">
        <v>150</v>
      </c>
      <c r="F64" s="14">
        <v>150</v>
      </c>
      <c r="G64" s="76">
        <f t="shared" si="2"/>
        <v>218.97810218978103</v>
      </c>
      <c r="H64" s="77">
        <f t="shared" si="3"/>
        <v>100</v>
      </c>
    </row>
    <row r="65" spans="2:8" s="80" customFormat="1" ht="15" customHeight="1" x14ac:dyDescent="0.25">
      <c r="B65" s="81">
        <v>323</v>
      </c>
      <c r="C65" s="67" t="s">
        <v>56</v>
      </c>
      <c r="D65" s="82">
        <v>67080.539999999994</v>
      </c>
      <c r="E65" s="82">
        <f>SUM(E66:E73)</f>
        <v>80039.33</v>
      </c>
      <c r="F65" s="82">
        <f>SUM(F66:F73)</f>
        <v>76502.189999999988</v>
      </c>
      <c r="G65" s="76">
        <f t="shared" si="2"/>
        <v>114.04528049416417</v>
      </c>
      <c r="H65" s="77">
        <f t="shared" si="3"/>
        <v>95.580747614953779</v>
      </c>
    </row>
    <row r="66" spans="2:8" ht="15" customHeight="1" x14ac:dyDescent="0.25">
      <c r="B66" s="36">
        <v>3231</v>
      </c>
      <c r="C66" s="38" t="s">
        <v>101</v>
      </c>
      <c r="D66" s="14">
        <v>716.19</v>
      </c>
      <c r="E66" s="14">
        <v>1500</v>
      </c>
      <c r="F66" s="14">
        <v>554.41999999999996</v>
      </c>
      <c r="G66" s="76">
        <f t="shared" si="2"/>
        <v>77.412418492299523</v>
      </c>
      <c r="H66" s="77">
        <f t="shared" si="3"/>
        <v>36.961333333333329</v>
      </c>
    </row>
    <row r="67" spans="2:8" ht="15" customHeight="1" x14ac:dyDescent="0.25">
      <c r="B67" s="36">
        <v>3232</v>
      </c>
      <c r="C67" s="38" t="s">
        <v>102</v>
      </c>
      <c r="D67" s="14">
        <v>7279.92</v>
      </c>
      <c r="E67" s="14">
        <v>15531.23</v>
      </c>
      <c r="F67" s="14">
        <v>17412.04</v>
      </c>
      <c r="G67" s="76">
        <f t="shared" si="2"/>
        <v>239.1790019670546</v>
      </c>
      <c r="H67" s="77">
        <f t="shared" si="3"/>
        <v>112.10985865253429</v>
      </c>
    </row>
    <row r="68" spans="2:8" ht="15" customHeight="1" x14ac:dyDescent="0.25">
      <c r="B68" s="36">
        <v>3233</v>
      </c>
      <c r="C68" s="38" t="s">
        <v>103</v>
      </c>
      <c r="D68" s="14">
        <v>0</v>
      </c>
      <c r="E68" s="14">
        <v>0</v>
      </c>
      <c r="F68" s="14">
        <v>0</v>
      </c>
      <c r="G68" s="76">
        <v>0</v>
      </c>
      <c r="H68" s="77">
        <v>0</v>
      </c>
    </row>
    <row r="69" spans="2:8" ht="15" customHeight="1" x14ac:dyDescent="0.25">
      <c r="B69" s="36">
        <v>3234</v>
      </c>
      <c r="C69" s="38" t="s">
        <v>104</v>
      </c>
      <c r="D69" s="14">
        <v>3552.14</v>
      </c>
      <c r="E69" s="14">
        <v>6800</v>
      </c>
      <c r="F69" s="14">
        <v>5813.96</v>
      </c>
      <c r="G69" s="76">
        <f>IFERROR((F69/D69)*100,0)</f>
        <v>163.67485515773589</v>
      </c>
      <c r="H69" s="77">
        <f t="shared" ref="H69:H74" si="4">IFERROR((F69/E69)*100,0)</f>
        <v>85.499411764705883</v>
      </c>
    </row>
    <row r="70" spans="2:8" ht="15" customHeight="1" x14ac:dyDescent="0.25">
      <c r="B70" s="36">
        <v>3235</v>
      </c>
      <c r="C70" s="38" t="s">
        <v>105</v>
      </c>
      <c r="D70" s="14">
        <v>51585.36</v>
      </c>
      <c r="E70" s="14">
        <v>52462.48</v>
      </c>
      <c r="F70" s="14">
        <v>49145.56</v>
      </c>
      <c r="G70" s="76">
        <f>IFERROR((F70/D70)*100,0)</f>
        <v>95.270363529497516</v>
      </c>
      <c r="H70" s="77">
        <f t="shared" si="4"/>
        <v>93.677538690507944</v>
      </c>
    </row>
    <row r="71" spans="2:8" ht="15" customHeight="1" x14ac:dyDescent="0.25">
      <c r="B71" s="36">
        <v>3236</v>
      </c>
      <c r="C71" s="38" t="s">
        <v>106</v>
      </c>
      <c r="D71" s="14">
        <v>0</v>
      </c>
      <c r="E71" s="14">
        <v>160</v>
      </c>
      <c r="F71" s="14">
        <v>0</v>
      </c>
      <c r="G71" s="76">
        <v>0</v>
      </c>
      <c r="H71" s="77">
        <f t="shared" si="4"/>
        <v>0</v>
      </c>
    </row>
    <row r="72" spans="2:8" ht="15" customHeight="1" x14ac:dyDescent="0.25">
      <c r="B72" s="36">
        <v>3237</v>
      </c>
      <c r="C72" s="38" t="s">
        <v>107</v>
      </c>
      <c r="D72" s="14">
        <v>1581.19</v>
      </c>
      <c r="E72" s="14">
        <v>285.62</v>
      </c>
      <c r="F72" s="14">
        <v>285.62</v>
      </c>
      <c r="G72" s="76">
        <v>0</v>
      </c>
      <c r="H72" s="77">
        <f t="shared" si="4"/>
        <v>100</v>
      </c>
    </row>
    <row r="73" spans="2:8" ht="15" customHeight="1" x14ac:dyDescent="0.25">
      <c r="B73" s="36">
        <v>3238</v>
      </c>
      <c r="C73" s="38" t="s">
        <v>108</v>
      </c>
      <c r="D73" s="14">
        <v>2365.7399999999998</v>
      </c>
      <c r="E73" s="14">
        <v>3300</v>
      </c>
      <c r="F73" s="14">
        <v>3290.59</v>
      </c>
      <c r="G73" s="76">
        <f>IFERROR((F73/D73)*100,0)</f>
        <v>139.09347603709622</v>
      </c>
      <c r="H73" s="77">
        <f t="shared" si="4"/>
        <v>99.714848484848488</v>
      </c>
    </row>
    <row r="74" spans="2:8" s="80" customFormat="1" ht="15" customHeight="1" x14ac:dyDescent="0.25">
      <c r="B74" s="81">
        <v>329</v>
      </c>
      <c r="C74" s="67" t="s">
        <v>109</v>
      </c>
      <c r="D74" s="82">
        <v>3097.37</v>
      </c>
      <c r="E74" s="82">
        <f>SUM(E75:E81)</f>
        <v>6550</v>
      </c>
      <c r="F74" s="82">
        <f>SUM(F75:F81)</f>
        <v>2843.21</v>
      </c>
      <c r="G74" s="76">
        <f>IFERROR((F74/D74)*100,0)</f>
        <v>91.794328736960722</v>
      </c>
      <c r="H74" s="77">
        <f t="shared" si="4"/>
        <v>43.407786259541986</v>
      </c>
    </row>
    <row r="75" spans="2:8" s="80" customFormat="1" ht="15" customHeight="1" x14ac:dyDescent="0.25">
      <c r="B75" s="36">
        <v>3291</v>
      </c>
      <c r="C75" s="38" t="s">
        <v>110</v>
      </c>
      <c r="D75" s="14">
        <v>0</v>
      </c>
      <c r="E75" s="14">
        <v>0</v>
      </c>
      <c r="F75" s="14">
        <v>0</v>
      </c>
      <c r="G75" s="76">
        <v>0</v>
      </c>
      <c r="H75" s="77">
        <v>0</v>
      </c>
    </row>
    <row r="76" spans="2:8" ht="15" customHeight="1" x14ac:dyDescent="0.25">
      <c r="B76" s="36">
        <v>3292</v>
      </c>
      <c r="C76" s="38" t="s">
        <v>111</v>
      </c>
      <c r="D76" s="14">
        <v>91.59</v>
      </c>
      <c r="E76" s="14">
        <v>300</v>
      </c>
      <c r="F76" s="14">
        <v>29.61</v>
      </c>
      <c r="G76" s="76">
        <f t="shared" ref="G76:G84" si="5">IFERROR((F76/D76)*100,0)</f>
        <v>32.328856862102853</v>
      </c>
      <c r="H76" s="77">
        <f t="shared" ref="H76:H102" si="6">IFERROR((F76/E76)*100,0)</f>
        <v>9.8699999999999992</v>
      </c>
    </row>
    <row r="77" spans="2:8" ht="15" customHeight="1" x14ac:dyDescent="0.25">
      <c r="B77" s="36">
        <v>3293</v>
      </c>
      <c r="C77" s="38" t="s">
        <v>112</v>
      </c>
      <c r="D77" s="14">
        <v>497.81</v>
      </c>
      <c r="E77" s="14">
        <v>350</v>
      </c>
      <c r="F77" s="14">
        <v>349.89</v>
      </c>
      <c r="G77" s="76">
        <f t="shared" si="5"/>
        <v>70.285852031899722</v>
      </c>
      <c r="H77" s="77">
        <f t="shared" si="6"/>
        <v>99.968571428571423</v>
      </c>
    </row>
    <row r="78" spans="2:8" ht="15" customHeight="1" x14ac:dyDescent="0.25">
      <c r="B78" s="36">
        <v>3294</v>
      </c>
      <c r="C78" s="38" t="s">
        <v>113</v>
      </c>
      <c r="D78" s="14">
        <v>150</v>
      </c>
      <c r="E78" s="14">
        <v>200</v>
      </c>
      <c r="F78" s="14">
        <v>165</v>
      </c>
      <c r="G78" s="76">
        <f t="shared" si="5"/>
        <v>110.00000000000001</v>
      </c>
      <c r="H78" s="77">
        <f t="shared" si="6"/>
        <v>82.5</v>
      </c>
    </row>
    <row r="79" spans="2:8" ht="15" customHeight="1" x14ac:dyDescent="0.25">
      <c r="B79" s="36">
        <v>3295</v>
      </c>
      <c r="C79" s="38" t="s">
        <v>114</v>
      </c>
      <c r="D79" s="14">
        <v>1332</v>
      </c>
      <c r="E79" s="14">
        <v>2800</v>
      </c>
      <c r="F79" s="14">
        <v>1260</v>
      </c>
      <c r="G79" s="76">
        <f t="shared" si="5"/>
        <v>94.594594594594597</v>
      </c>
      <c r="H79" s="77">
        <f t="shared" si="6"/>
        <v>45</v>
      </c>
    </row>
    <row r="80" spans="2:8" ht="15" customHeight="1" x14ac:dyDescent="0.25">
      <c r="B80" s="36">
        <v>3296</v>
      </c>
      <c r="C80" s="38" t="s">
        <v>115</v>
      </c>
      <c r="D80" s="14">
        <v>86.26</v>
      </c>
      <c r="E80" s="14">
        <v>0</v>
      </c>
      <c r="F80" s="14">
        <v>0</v>
      </c>
      <c r="G80" s="76">
        <f t="shared" si="5"/>
        <v>0</v>
      </c>
      <c r="H80" s="77">
        <f t="shared" si="6"/>
        <v>0</v>
      </c>
    </row>
    <row r="81" spans="2:8" ht="15" customHeight="1" x14ac:dyDescent="0.25">
      <c r="B81" s="36">
        <v>3299</v>
      </c>
      <c r="C81" s="38" t="s">
        <v>116</v>
      </c>
      <c r="D81" s="14">
        <v>939.71</v>
      </c>
      <c r="E81" s="14">
        <v>2900</v>
      </c>
      <c r="F81" s="14">
        <v>1038.71</v>
      </c>
      <c r="G81" s="76">
        <f t="shared" si="5"/>
        <v>110.53516510412787</v>
      </c>
      <c r="H81" s="77">
        <f t="shared" si="6"/>
        <v>35.81758620689655</v>
      </c>
    </row>
    <row r="82" spans="2:8" s="78" customFormat="1" ht="15" customHeight="1" x14ac:dyDescent="0.25">
      <c r="B82" s="83">
        <v>34</v>
      </c>
      <c r="C82" s="69" t="s">
        <v>58</v>
      </c>
      <c r="D82" s="12">
        <v>205.56</v>
      </c>
      <c r="E82" s="12">
        <f>E83</f>
        <v>370</v>
      </c>
      <c r="F82" s="12">
        <f>F83</f>
        <v>204.56</v>
      </c>
      <c r="G82" s="76">
        <f t="shared" si="5"/>
        <v>99.513524031912823</v>
      </c>
      <c r="H82" s="77">
        <f t="shared" si="6"/>
        <v>55.286486486486488</v>
      </c>
    </row>
    <row r="83" spans="2:8" s="80" customFormat="1" ht="15" customHeight="1" x14ac:dyDescent="0.25">
      <c r="B83" s="81">
        <v>343</v>
      </c>
      <c r="C83" s="67" t="s">
        <v>117</v>
      </c>
      <c r="D83" s="82">
        <v>205.56</v>
      </c>
      <c r="E83" s="82">
        <f>E84+E85</f>
        <v>370</v>
      </c>
      <c r="F83" s="82">
        <f>F84+F85</f>
        <v>204.56</v>
      </c>
      <c r="G83" s="76">
        <f t="shared" si="5"/>
        <v>99.513524031912823</v>
      </c>
      <c r="H83" s="77">
        <f t="shared" si="6"/>
        <v>55.286486486486488</v>
      </c>
    </row>
    <row r="84" spans="2:8" ht="15" customHeight="1" x14ac:dyDescent="0.25">
      <c r="B84" s="36">
        <v>3431</v>
      </c>
      <c r="C84" s="38" t="s">
        <v>118</v>
      </c>
      <c r="D84" s="14">
        <v>205.56</v>
      </c>
      <c r="E84" s="14">
        <v>350</v>
      </c>
      <c r="F84" s="14">
        <v>204.56</v>
      </c>
      <c r="G84" s="76">
        <f t="shared" si="5"/>
        <v>99.513524031912823</v>
      </c>
      <c r="H84" s="77">
        <f t="shared" si="6"/>
        <v>58.445714285714288</v>
      </c>
    </row>
    <row r="85" spans="2:8" ht="15" customHeight="1" x14ac:dyDescent="0.25">
      <c r="B85" s="36">
        <v>3433</v>
      </c>
      <c r="C85" s="38" t="s">
        <v>119</v>
      </c>
      <c r="D85" s="14">
        <v>0</v>
      </c>
      <c r="E85" s="14">
        <v>20</v>
      </c>
      <c r="F85" s="14">
        <v>0</v>
      </c>
      <c r="G85" s="76">
        <v>0</v>
      </c>
      <c r="H85" s="77">
        <f t="shared" si="6"/>
        <v>0</v>
      </c>
    </row>
    <row r="86" spans="2:8" s="78" customFormat="1" ht="15" customHeight="1" x14ac:dyDescent="0.25">
      <c r="B86" s="83">
        <v>37</v>
      </c>
      <c r="C86" s="69" t="s">
        <v>120</v>
      </c>
      <c r="D86" s="12">
        <v>0</v>
      </c>
      <c r="E86" s="12">
        <f>E87</f>
        <v>0</v>
      </c>
      <c r="F86" s="12">
        <f>F87</f>
        <v>0</v>
      </c>
      <c r="G86" s="76">
        <v>0</v>
      </c>
      <c r="H86" s="77">
        <f t="shared" si="6"/>
        <v>0</v>
      </c>
    </row>
    <row r="87" spans="2:8" s="80" customFormat="1" ht="15" customHeight="1" x14ac:dyDescent="0.25">
      <c r="B87" s="81">
        <v>372</v>
      </c>
      <c r="C87" s="67" t="s">
        <v>121</v>
      </c>
      <c r="D87" s="82">
        <v>0</v>
      </c>
      <c r="E87" s="82">
        <f>E88</f>
        <v>0</v>
      </c>
      <c r="F87" s="82">
        <f>F88</f>
        <v>0</v>
      </c>
      <c r="G87" s="76">
        <v>0</v>
      </c>
      <c r="H87" s="77">
        <f t="shared" si="6"/>
        <v>0</v>
      </c>
    </row>
    <row r="88" spans="2:8" ht="15" customHeight="1" x14ac:dyDescent="0.25">
      <c r="B88" s="36">
        <v>3722</v>
      </c>
      <c r="C88" s="38" t="s">
        <v>122</v>
      </c>
      <c r="D88" s="14">
        <v>0</v>
      </c>
      <c r="E88" s="14">
        <v>0</v>
      </c>
      <c r="F88" s="14">
        <v>0</v>
      </c>
      <c r="G88" s="76">
        <v>0</v>
      </c>
      <c r="H88" s="77">
        <f t="shared" si="6"/>
        <v>0</v>
      </c>
    </row>
    <row r="89" spans="2:8" ht="15" customHeight="1" x14ac:dyDescent="0.25">
      <c r="B89" s="83">
        <v>38</v>
      </c>
      <c r="C89" s="69" t="s">
        <v>123</v>
      </c>
      <c r="D89" s="12">
        <v>299.5</v>
      </c>
      <c r="E89" s="12">
        <f>E90</f>
        <v>292.5</v>
      </c>
      <c r="F89" s="12">
        <f>F90</f>
        <v>292.5</v>
      </c>
      <c r="G89" s="76">
        <f t="shared" ref="G89:G95" si="7">IFERROR((F89/D89)*100,0)</f>
        <v>97.662771285475785</v>
      </c>
      <c r="H89" s="77">
        <f t="shared" si="6"/>
        <v>100</v>
      </c>
    </row>
    <row r="90" spans="2:8" ht="15" customHeight="1" x14ac:dyDescent="0.25">
      <c r="B90" s="81">
        <v>381</v>
      </c>
      <c r="C90" s="67" t="s">
        <v>124</v>
      </c>
      <c r="D90" s="82">
        <v>299.5</v>
      </c>
      <c r="E90" s="82">
        <f>E91</f>
        <v>292.5</v>
      </c>
      <c r="F90" s="82">
        <f>F91</f>
        <v>292.5</v>
      </c>
      <c r="G90" s="76">
        <f t="shared" si="7"/>
        <v>97.662771285475785</v>
      </c>
      <c r="H90" s="77">
        <f t="shared" si="6"/>
        <v>100</v>
      </c>
    </row>
    <row r="91" spans="2:8" ht="15" customHeight="1" x14ac:dyDescent="0.25">
      <c r="B91" s="36">
        <v>3812</v>
      </c>
      <c r="C91" s="38" t="s">
        <v>59</v>
      </c>
      <c r="D91" s="14">
        <v>299.5</v>
      </c>
      <c r="E91" s="14">
        <v>292.5</v>
      </c>
      <c r="F91" s="14">
        <v>292.5</v>
      </c>
      <c r="G91" s="76">
        <f t="shared" si="7"/>
        <v>97.662771285475785</v>
      </c>
      <c r="H91" s="77">
        <f t="shared" si="6"/>
        <v>100</v>
      </c>
    </row>
    <row r="92" spans="2:8" ht="28.5" customHeight="1" x14ac:dyDescent="0.25">
      <c r="B92" s="83">
        <v>4</v>
      </c>
      <c r="C92" s="37" t="s">
        <v>125</v>
      </c>
      <c r="D92" s="12">
        <v>951.25</v>
      </c>
      <c r="E92" s="12">
        <f>E93+E101</f>
        <v>91416.78</v>
      </c>
      <c r="F92" s="12">
        <f>F93+F101</f>
        <v>76796.72</v>
      </c>
      <c r="G92" s="76">
        <f t="shared" si="7"/>
        <v>8073.2425755584754</v>
      </c>
      <c r="H92" s="77">
        <f t="shared" si="6"/>
        <v>84.007246809611985</v>
      </c>
    </row>
    <row r="93" spans="2:8" s="78" customFormat="1" ht="15" customHeight="1" x14ac:dyDescent="0.25">
      <c r="B93" s="83">
        <v>42</v>
      </c>
      <c r="C93" s="84" t="s">
        <v>126</v>
      </c>
      <c r="D93" s="12">
        <v>951.25</v>
      </c>
      <c r="E93" s="12">
        <f>E96+E94+E98</f>
        <v>38467.130000000005</v>
      </c>
      <c r="F93" s="12">
        <f>F96+F94+F98</f>
        <v>25847.07</v>
      </c>
      <c r="G93" s="76">
        <f t="shared" si="7"/>
        <v>2717.168988173456</v>
      </c>
      <c r="H93" s="77">
        <f t="shared" si="6"/>
        <v>67.192613537843854</v>
      </c>
    </row>
    <row r="94" spans="2:8" s="78" customFormat="1" ht="15" customHeight="1" x14ac:dyDescent="0.25">
      <c r="B94" s="81">
        <v>422</v>
      </c>
      <c r="C94" s="67" t="s">
        <v>127</v>
      </c>
      <c r="D94" s="82">
        <v>576.25</v>
      </c>
      <c r="E94" s="82">
        <f>E95</f>
        <v>27417.13</v>
      </c>
      <c r="F94" s="82">
        <f>F95</f>
        <v>24347.07</v>
      </c>
      <c r="G94" s="76">
        <f t="shared" si="7"/>
        <v>4225.088069414317</v>
      </c>
      <c r="H94" s="77">
        <f t="shared" si="6"/>
        <v>88.802402001960075</v>
      </c>
    </row>
    <row r="95" spans="2:8" s="78" customFormat="1" ht="15" customHeight="1" x14ac:dyDescent="0.25">
      <c r="B95" s="36">
        <v>4221</v>
      </c>
      <c r="C95" s="38" t="s">
        <v>61</v>
      </c>
      <c r="D95" s="14">
        <v>576.25</v>
      </c>
      <c r="E95" s="14">
        <v>27417.13</v>
      </c>
      <c r="F95" s="14">
        <v>24347.07</v>
      </c>
      <c r="G95" s="76">
        <f t="shared" si="7"/>
        <v>4225.088069414317</v>
      </c>
      <c r="H95" s="77">
        <f t="shared" si="6"/>
        <v>88.802402001960075</v>
      </c>
    </row>
    <row r="96" spans="2:8" s="80" customFormat="1" ht="15" customHeight="1" x14ac:dyDescent="0.25">
      <c r="B96" s="81">
        <v>424</v>
      </c>
      <c r="C96" s="67" t="s">
        <v>62</v>
      </c>
      <c r="D96" s="82">
        <v>0</v>
      </c>
      <c r="E96" s="82">
        <f>E97</f>
        <v>9550</v>
      </c>
      <c r="F96" s="82">
        <f>F97</f>
        <v>0</v>
      </c>
      <c r="G96" s="76">
        <v>0</v>
      </c>
      <c r="H96" s="77">
        <f t="shared" si="6"/>
        <v>0</v>
      </c>
    </row>
    <row r="97" spans="2:18" ht="15" customHeight="1" x14ac:dyDescent="0.25">
      <c r="B97" s="36">
        <v>4241</v>
      </c>
      <c r="C97" s="38" t="s">
        <v>128</v>
      </c>
      <c r="D97" s="14">
        <v>0</v>
      </c>
      <c r="E97" s="14">
        <v>9550</v>
      </c>
      <c r="F97" s="14">
        <v>0</v>
      </c>
      <c r="G97" s="76">
        <v>0</v>
      </c>
      <c r="H97" s="77">
        <f t="shared" si="6"/>
        <v>0</v>
      </c>
    </row>
    <row r="98" spans="2:18" ht="15" customHeight="1" x14ac:dyDescent="0.25">
      <c r="B98" s="36">
        <v>426</v>
      </c>
      <c r="C98" s="38" t="s">
        <v>63</v>
      </c>
      <c r="D98" s="14">
        <v>375</v>
      </c>
      <c r="E98" s="14">
        <f>E99</f>
        <v>1500</v>
      </c>
      <c r="F98" s="14">
        <f>F99</f>
        <v>1500</v>
      </c>
      <c r="G98" s="76">
        <v>0</v>
      </c>
      <c r="H98" s="77">
        <f t="shared" si="6"/>
        <v>100</v>
      </c>
    </row>
    <row r="99" spans="2:18" ht="15" customHeight="1" x14ac:dyDescent="0.25">
      <c r="B99" s="36">
        <v>4264</v>
      </c>
      <c r="C99" s="38" t="s">
        <v>129</v>
      </c>
      <c r="D99" s="14">
        <v>375</v>
      </c>
      <c r="E99" s="14">
        <v>1500</v>
      </c>
      <c r="F99" s="14">
        <v>1500</v>
      </c>
      <c r="G99" s="76">
        <v>0</v>
      </c>
      <c r="H99" s="77">
        <f t="shared" si="6"/>
        <v>100</v>
      </c>
    </row>
    <row r="100" spans="2:18" s="78" customFormat="1" ht="15" customHeight="1" x14ac:dyDescent="0.25">
      <c r="B100" s="85">
        <v>45</v>
      </c>
      <c r="C100" s="84" t="s">
        <v>130</v>
      </c>
      <c r="D100" s="12">
        <v>0</v>
      </c>
      <c r="E100" s="12">
        <f>E101</f>
        <v>52949.65</v>
      </c>
      <c r="F100" s="12">
        <f>F101</f>
        <v>50949.65</v>
      </c>
      <c r="G100" s="76">
        <v>0</v>
      </c>
      <c r="H100" s="77">
        <f t="shared" si="6"/>
        <v>96.222826779780419</v>
      </c>
    </row>
    <row r="101" spans="2:18" s="80" customFormat="1" ht="15" customHeight="1" x14ac:dyDescent="0.25">
      <c r="B101" s="81">
        <v>451</v>
      </c>
      <c r="C101" s="67" t="s">
        <v>131</v>
      </c>
      <c r="D101" s="82">
        <v>0</v>
      </c>
      <c r="E101" s="82">
        <f>E102</f>
        <v>52949.65</v>
      </c>
      <c r="F101" s="82">
        <f>F102</f>
        <v>50949.65</v>
      </c>
      <c r="G101" s="76">
        <v>0</v>
      </c>
      <c r="H101" s="77">
        <f t="shared" si="6"/>
        <v>96.222826779780419</v>
      </c>
    </row>
    <row r="102" spans="2:18" ht="15.75" customHeight="1" thickBot="1" x14ac:dyDescent="0.3">
      <c r="B102" s="39">
        <v>4511</v>
      </c>
      <c r="C102" s="45" t="s">
        <v>131</v>
      </c>
      <c r="D102" s="41">
        <v>0</v>
      </c>
      <c r="E102" s="41">
        <v>52949.65</v>
      </c>
      <c r="F102" s="41">
        <v>50949.65</v>
      </c>
      <c r="G102" s="86">
        <v>0</v>
      </c>
      <c r="H102" s="87">
        <f t="shared" si="6"/>
        <v>96.222826779780419</v>
      </c>
    </row>
    <row r="103" spans="2:18" ht="15.75" customHeight="1" x14ac:dyDescent="0.25">
      <c r="B103" s="88"/>
    </row>
    <row r="105" spans="2:18" ht="15" customHeight="1" x14ac:dyDescent="0.25">
      <c r="R105" s="89"/>
    </row>
  </sheetData>
  <mergeCells count="10">
    <mergeCell ref="B14:H14"/>
    <mergeCell ref="B17:C17"/>
    <mergeCell ref="B40:G40"/>
    <mergeCell ref="B42:H42"/>
    <mergeCell ref="B45:C45"/>
    <mergeCell ref="B5:G5"/>
    <mergeCell ref="C6:F6"/>
    <mergeCell ref="C8:G8"/>
    <mergeCell ref="C10:G10"/>
    <mergeCell ref="B12:G12"/>
  </mergeCells>
  <pageMargins left="0.7" right="0.7" top="0.75" bottom="0.75" header="0.511811023622047" footer="0.511811023622047"/>
  <pageSetup paperSize="9" scale="70" orientation="portrait" horizontalDpi="300" verticalDpi="300" r:id="rId1"/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8" zoomScaleNormal="100" workbookViewId="0">
      <selection activeCell="C28" sqref="C28"/>
    </sheetView>
  </sheetViews>
  <sheetFormatPr defaultColWidth="8.7109375" defaultRowHeight="15" x14ac:dyDescent="0.25"/>
  <cols>
    <col min="1" max="1" width="3.7109375" style="1" customWidth="1"/>
    <col min="2" max="2" width="35.5703125" style="1" customWidth="1"/>
    <col min="3" max="3" width="11.85546875" style="1" customWidth="1"/>
    <col min="4" max="4" width="11.7109375" style="1" customWidth="1"/>
    <col min="5" max="5" width="11.85546875" style="1" customWidth="1"/>
  </cols>
  <sheetData>
    <row r="1" spans="1:7" ht="15" customHeight="1" x14ac:dyDescent="0.25">
      <c r="A1" s="5" t="s">
        <v>0</v>
      </c>
      <c r="B1" s="5"/>
      <c r="C1" s="6"/>
      <c r="D1" s="6"/>
      <c r="E1" s="6"/>
      <c r="F1" s="6"/>
      <c r="G1" s="6"/>
    </row>
    <row r="2" spans="1:7" ht="15" customHeight="1" x14ac:dyDescent="0.25">
      <c r="A2" s="5" t="s">
        <v>1</v>
      </c>
      <c r="B2" s="5"/>
      <c r="C2" s="6"/>
      <c r="D2" s="6"/>
      <c r="E2" s="6"/>
      <c r="F2" s="6"/>
      <c r="G2" s="6"/>
    </row>
    <row r="3" spans="1:7" ht="15" customHeight="1" x14ac:dyDescent="0.25">
      <c r="A3" s="5" t="s">
        <v>2</v>
      </c>
      <c r="B3" s="5"/>
      <c r="C3" s="6"/>
      <c r="D3" s="6"/>
      <c r="E3" s="6"/>
      <c r="F3" s="6"/>
      <c r="G3" s="6"/>
    </row>
    <row r="4" spans="1:7" ht="15" customHeight="1" x14ac:dyDescent="0.25">
      <c r="A4" s="4" t="s">
        <v>3</v>
      </c>
      <c r="B4" s="5"/>
      <c r="C4" s="6"/>
      <c r="D4" s="6"/>
      <c r="E4" s="6"/>
      <c r="F4" s="6"/>
      <c r="G4" s="6"/>
    </row>
    <row r="5" spans="1:7" ht="15" customHeight="1" x14ac:dyDescent="0.25">
      <c r="A5" s="4"/>
      <c r="B5" s="5"/>
      <c r="C5" s="6"/>
      <c r="D5" s="6"/>
      <c r="E5" s="6"/>
      <c r="F5" s="6"/>
      <c r="G5" s="6"/>
    </row>
    <row r="6" spans="1:7" ht="15" customHeight="1" x14ac:dyDescent="0.25">
      <c r="A6" s="209" t="s">
        <v>65</v>
      </c>
      <c r="B6" s="209"/>
      <c r="C6" s="209"/>
      <c r="D6" s="209"/>
      <c r="E6" s="209"/>
      <c r="F6" s="209"/>
      <c r="G6" s="209"/>
    </row>
    <row r="7" spans="1:7" ht="15" customHeight="1" x14ac:dyDescent="0.25">
      <c r="A7" s="4"/>
      <c r="B7" s="48"/>
      <c r="C7" s="49"/>
      <c r="D7" s="49"/>
      <c r="E7" s="49"/>
      <c r="F7" s="47"/>
      <c r="G7" s="6"/>
    </row>
    <row r="8" spans="1:7" ht="15.75" customHeight="1" x14ac:dyDescent="0.25">
      <c r="A8" s="4"/>
      <c r="B8" s="207" t="s">
        <v>6</v>
      </c>
      <c r="C8" s="207"/>
      <c r="D8" s="207"/>
      <c r="E8" s="207"/>
      <c r="F8" s="207"/>
      <c r="G8" s="6"/>
    </row>
    <row r="9" spans="1:7" ht="15" customHeight="1" x14ac:dyDescent="0.25">
      <c r="A9" s="4"/>
      <c r="B9" s="48"/>
      <c r="C9" s="29"/>
      <c r="D9" s="29"/>
      <c r="E9" s="29"/>
      <c r="F9" s="29"/>
      <c r="G9" s="6"/>
    </row>
    <row r="10" spans="1:7" ht="15" customHeight="1" x14ac:dyDescent="0.25">
      <c r="A10" s="209" t="s">
        <v>66</v>
      </c>
      <c r="B10" s="209"/>
      <c r="C10" s="209"/>
      <c r="D10" s="209"/>
      <c r="E10" s="209"/>
      <c r="F10" s="209"/>
      <c r="G10" s="209"/>
    </row>
    <row r="11" spans="1:7" ht="15" customHeight="1" x14ac:dyDescent="0.25">
      <c r="A11" s="4"/>
      <c r="B11" s="48"/>
      <c r="C11" s="29"/>
      <c r="D11" s="29"/>
      <c r="E11" s="29"/>
      <c r="F11" s="29"/>
      <c r="G11" s="6"/>
    </row>
    <row r="12" spans="1:7" ht="15" customHeight="1" x14ac:dyDescent="0.25">
      <c r="A12" s="193" t="s">
        <v>132</v>
      </c>
      <c r="B12" s="193"/>
      <c r="C12" s="193"/>
      <c r="D12" s="193"/>
      <c r="E12" s="193"/>
      <c r="F12" s="193"/>
      <c r="G12" s="193"/>
    </row>
    <row r="13" spans="1:7" ht="15" customHeight="1" x14ac:dyDescent="0.25">
      <c r="A13" s="4"/>
      <c r="B13" s="5"/>
      <c r="C13" s="6"/>
      <c r="D13" s="6"/>
      <c r="E13" s="6"/>
      <c r="F13" s="6"/>
      <c r="G13" s="6"/>
    </row>
    <row r="14" spans="1:7" ht="15" customHeight="1" x14ac:dyDescent="0.25">
      <c r="A14" s="4"/>
      <c r="B14" s="5" t="s">
        <v>133</v>
      </c>
      <c r="C14" s="6"/>
      <c r="D14" s="6"/>
      <c r="E14" s="6"/>
      <c r="F14" s="6"/>
      <c r="G14" s="6"/>
    </row>
    <row r="15" spans="1:7" ht="15.75" customHeight="1" thickBot="1" x14ac:dyDescent="0.3">
      <c r="A15" s="6"/>
      <c r="B15" s="213"/>
      <c r="C15" s="213"/>
      <c r="D15" s="213"/>
      <c r="E15" s="213"/>
      <c r="F15" s="213"/>
      <c r="G15" s="6"/>
    </row>
    <row r="16" spans="1:7" ht="71.25" customHeight="1" x14ac:dyDescent="0.25">
      <c r="A16" s="6"/>
      <c r="B16" s="90" t="s">
        <v>134</v>
      </c>
      <c r="C16" s="11" t="s">
        <v>9</v>
      </c>
      <c r="D16" s="146" t="s">
        <v>157</v>
      </c>
      <c r="E16" s="146" t="s">
        <v>158</v>
      </c>
      <c r="F16" s="31" t="s">
        <v>32</v>
      </c>
      <c r="G16" s="32" t="s">
        <v>32</v>
      </c>
    </row>
    <row r="17" spans="1:7" ht="15" customHeight="1" x14ac:dyDescent="0.25">
      <c r="A17" s="6"/>
      <c r="B17" s="91">
        <v>1</v>
      </c>
      <c r="C17" s="51">
        <v>2</v>
      </c>
      <c r="D17" s="51">
        <v>3</v>
      </c>
      <c r="E17" s="51">
        <v>4</v>
      </c>
      <c r="F17" s="52" t="s">
        <v>135</v>
      </c>
      <c r="G17" s="53" t="s">
        <v>136</v>
      </c>
    </row>
    <row r="18" spans="1:7" ht="15" customHeight="1" x14ac:dyDescent="0.25">
      <c r="A18" s="6"/>
      <c r="B18" s="92" t="s">
        <v>137</v>
      </c>
      <c r="C18" s="93">
        <v>3294.75</v>
      </c>
      <c r="D18" s="93">
        <v>38531.06</v>
      </c>
      <c r="E18" s="93">
        <v>35961.97</v>
      </c>
      <c r="F18" s="93">
        <f>IFERROR((E18/C18)*100,0)</f>
        <v>1091.4931330146446</v>
      </c>
      <c r="G18" s="94">
        <f>IFERROR((E18/D18)*100,0)</f>
        <v>93.332418054421566</v>
      </c>
    </row>
    <row r="19" spans="1:7" ht="15" customHeight="1" x14ac:dyDescent="0.25">
      <c r="A19" s="6"/>
      <c r="B19" s="92" t="s">
        <v>140</v>
      </c>
      <c r="C19" s="93">
        <v>2654.5</v>
      </c>
      <c r="D19" s="93">
        <v>4900</v>
      </c>
      <c r="E19" s="93">
        <v>1440</v>
      </c>
      <c r="F19" s="93">
        <f t="shared" ref="F19:F32" si="0">IFERROR((E19/C19)*100,0)</f>
        <v>54.247504238086265</v>
      </c>
      <c r="G19" s="94">
        <f t="shared" ref="G19:G31" si="1">IFERROR((E19/D19)*100,0)</f>
        <v>29.387755102040821</v>
      </c>
    </row>
    <row r="20" spans="1:7" ht="27" customHeight="1" x14ac:dyDescent="0.25">
      <c r="A20" s="6"/>
      <c r="B20" s="92" t="s">
        <v>141</v>
      </c>
      <c r="C20" s="93">
        <v>0</v>
      </c>
      <c r="D20" s="93">
        <v>200</v>
      </c>
      <c r="E20" s="93">
        <v>2234.09</v>
      </c>
      <c r="F20" s="93">
        <f t="shared" si="0"/>
        <v>0</v>
      </c>
      <c r="G20" s="94">
        <f t="shared" si="1"/>
        <v>1117.0450000000001</v>
      </c>
    </row>
    <row r="21" spans="1:7" ht="21" customHeight="1" x14ac:dyDescent="0.25">
      <c r="A21" s="6"/>
      <c r="B21" s="92" t="s">
        <v>250</v>
      </c>
      <c r="C21" s="93">
        <v>0</v>
      </c>
      <c r="D21" s="93">
        <v>5388.84</v>
      </c>
      <c r="E21" s="93">
        <v>0</v>
      </c>
      <c r="F21" s="93">
        <f t="shared" si="0"/>
        <v>0</v>
      </c>
      <c r="G21" s="94">
        <f t="shared" si="1"/>
        <v>0</v>
      </c>
    </row>
    <row r="22" spans="1:7" ht="15" customHeight="1" x14ac:dyDescent="0.25">
      <c r="A22" s="6"/>
      <c r="B22" s="96" t="s">
        <v>260</v>
      </c>
      <c r="C22" s="97">
        <v>76539.77</v>
      </c>
      <c r="D22" s="97">
        <v>147561.38</v>
      </c>
      <c r="E22" s="97">
        <v>130370.7</v>
      </c>
      <c r="F22" s="93">
        <f t="shared" si="0"/>
        <v>170.33066600539823</v>
      </c>
      <c r="G22" s="94">
        <f t="shared" si="1"/>
        <v>88.350149612317253</v>
      </c>
    </row>
    <row r="23" spans="1:7" s="98" customFormat="1" ht="15" customHeight="1" x14ac:dyDescent="0.25">
      <c r="A23" s="95"/>
      <c r="B23" s="92" t="s">
        <v>252</v>
      </c>
      <c r="C23" s="97">
        <v>0</v>
      </c>
      <c r="D23" s="97">
        <v>350</v>
      </c>
      <c r="E23" s="97">
        <v>215.86</v>
      </c>
      <c r="F23" s="93">
        <f t="shared" si="0"/>
        <v>0</v>
      </c>
      <c r="G23" s="94">
        <f t="shared" si="1"/>
        <v>61.674285714285716</v>
      </c>
    </row>
    <row r="24" spans="1:7" s="98" customFormat="1" ht="15" customHeight="1" x14ac:dyDescent="0.25">
      <c r="A24" s="95"/>
      <c r="B24" s="92" t="s">
        <v>253</v>
      </c>
      <c r="C24" s="97">
        <v>0</v>
      </c>
      <c r="D24" s="97">
        <v>9200</v>
      </c>
      <c r="E24" s="97">
        <v>0</v>
      </c>
      <c r="F24" s="93">
        <f t="shared" si="0"/>
        <v>0</v>
      </c>
      <c r="G24" s="94">
        <f t="shared" si="1"/>
        <v>0</v>
      </c>
    </row>
    <row r="25" spans="1:7" s="98" customFormat="1" ht="15" customHeight="1" x14ac:dyDescent="0.25">
      <c r="A25" s="95"/>
      <c r="B25" s="92" t="s">
        <v>254</v>
      </c>
      <c r="C25" s="97">
        <v>376590.09</v>
      </c>
      <c r="D25" s="97">
        <v>701800</v>
      </c>
      <c r="E25" s="97">
        <v>384671.79</v>
      </c>
      <c r="F25" s="93">
        <f t="shared" si="0"/>
        <v>102.14602035863449</v>
      </c>
      <c r="G25" s="94">
        <f t="shared" si="1"/>
        <v>54.812167284126531</v>
      </c>
    </row>
    <row r="26" spans="1:7" s="98" customFormat="1" ht="15" customHeight="1" x14ac:dyDescent="0.25">
      <c r="A26" s="95"/>
      <c r="B26" s="92" t="s">
        <v>255</v>
      </c>
      <c r="C26" s="97">
        <v>0</v>
      </c>
      <c r="D26" s="97">
        <v>20630.96</v>
      </c>
      <c r="E26" s="97">
        <v>20630.96</v>
      </c>
      <c r="F26" s="93">
        <f t="shared" si="0"/>
        <v>0</v>
      </c>
      <c r="G26" s="94">
        <f t="shared" si="1"/>
        <v>100</v>
      </c>
    </row>
    <row r="27" spans="1:7" s="98" customFormat="1" ht="26.25" customHeight="1" x14ac:dyDescent="0.25">
      <c r="A27" s="95"/>
      <c r="B27" s="92" t="s">
        <v>256</v>
      </c>
      <c r="C27" s="97">
        <v>0</v>
      </c>
      <c r="D27" s="97">
        <v>292.5</v>
      </c>
      <c r="E27" s="97">
        <v>292.5</v>
      </c>
      <c r="F27" s="93">
        <f t="shared" si="0"/>
        <v>0</v>
      </c>
      <c r="G27" s="94">
        <f t="shared" si="1"/>
        <v>100</v>
      </c>
    </row>
    <row r="28" spans="1:7" ht="15" customHeight="1" x14ac:dyDescent="0.25">
      <c r="A28" s="6"/>
      <c r="B28" s="92" t="s">
        <v>257</v>
      </c>
      <c r="C28" s="93">
        <v>0</v>
      </c>
      <c r="D28" s="93">
        <v>370.26</v>
      </c>
      <c r="E28" s="93">
        <v>370.26</v>
      </c>
      <c r="F28" s="93">
        <f t="shared" si="0"/>
        <v>0</v>
      </c>
      <c r="G28" s="94">
        <f t="shared" si="1"/>
        <v>100</v>
      </c>
    </row>
    <row r="29" spans="1:7" ht="15" customHeight="1" x14ac:dyDescent="0.25">
      <c r="A29" s="6"/>
      <c r="B29" s="92" t="s">
        <v>142</v>
      </c>
      <c r="C29" s="93">
        <v>0</v>
      </c>
      <c r="D29" s="93">
        <v>4500</v>
      </c>
      <c r="E29" s="93">
        <v>0</v>
      </c>
      <c r="F29" s="93">
        <f t="shared" si="0"/>
        <v>0</v>
      </c>
      <c r="G29" s="94">
        <f t="shared" si="1"/>
        <v>0</v>
      </c>
    </row>
    <row r="30" spans="1:7" ht="31.5" customHeight="1" x14ac:dyDescent="0.25">
      <c r="A30" s="6"/>
      <c r="B30" s="92" t="s">
        <v>258</v>
      </c>
      <c r="C30" s="93">
        <v>0</v>
      </c>
      <c r="D30" s="93">
        <v>2244</v>
      </c>
      <c r="E30" s="93">
        <v>2244</v>
      </c>
      <c r="F30" s="93">
        <f t="shared" si="0"/>
        <v>0</v>
      </c>
      <c r="G30" s="94">
        <f t="shared" si="1"/>
        <v>100</v>
      </c>
    </row>
    <row r="31" spans="1:7" ht="34.5" customHeight="1" x14ac:dyDescent="0.25">
      <c r="A31" s="6"/>
      <c r="B31" s="92" t="s">
        <v>259</v>
      </c>
      <c r="C31" s="93">
        <v>0</v>
      </c>
      <c r="D31" s="93">
        <v>1122</v>
      </c>
      <c r="E31" s="93">
        <v>0</v>
      </c>
      <c r="F31" s="93">
        <f t="shared" si="0"/>
        <v>0</v>
      </c>
      <c r="G31" s="94">
        <f t="shared" si="1"/>
        <v>0</v>
      </c>
    </row>
    <row r="32" spans="1:7" ht="15" customHeight="1" x14ac:dyDescent="0.25">
      <c r="A32" s="6"/>
      <c r="B32" s="92" t="s">
        <v>138</v>
      </c>
      <c r="C32" s="93">
        <v>801.91</v>
      </c>
      <c r="D32" s="93">
        <v>0</v>
      </c>
      <c r="E32" s="93">
        <v>0</v>
      </c>
      <c r="F32" s="93">
        <f t="shared" si="0"/>
        <v>0</v>
      </c>
      <c r="G32" s="94">
        <f>IFERROR((E32/D32)*100,0)</f>
        <v>0</v>
      </c>
    </row>
    <row r="33" spans="1:7" ht="15" customHeight="1" x14ac:dyDescent="0.25">
      <c r="A33" s="6"/>
      <c r="B33" s="92" t="s">
        <v>139</v>
      </c>
      <c r="C33" s="93">
        <v>4860</v>
      </c>
      <c r="D33" s="93">
        <v>0</v>
      </c>
      <c r="E33" s="93">
        <v>0</v>
      </c>
      <c r="F33" s="93">
        <f>IFERROR((E33/C33)*100,0)</f>
        <v>0</v>
      </c>
      <c r="G33" s="94">
        <f>IFERROR((E33/D33)*100,0)</f>
        <v>0</v>
      </c>
    </row>
    <row r="34" spans="1:7" ht="15.75" customHeight="1" thickBot="1" x14ac:dyDescent="0.3">
      <c r="A34" s="6"/>
      <c r="B34" s="99" t="s">
        <v>143</v>
      </c>
      <c r="C34" s="100">
        <f>SUM(C18:C33)</f>
        <v>464741.02</v>
      </c>
      <c r="D34" s="100">
        <f>SUM(D18:D33)</f>
        <v>937091</v>
      </c>
      <c r="E34" s="100">
        <f>SUM(E18:E33)</f>
        <v>578432.12999999989</v>
      </c>
      <c r="F34" s="101">
        <f>IFERROR((E34/C34)*100,0)</f>
        <v>124.46332583252493</v>
      </c>
      <c r="G34" s="102">
        <f>IFERROR((E34/D34)*100,0)</f>
        <v>61.726356351731035</v>
      </c>
    </row>
    <row r="35" spans="1:7" ht="15" customHeight="1" x14ac:dyDescent="0.25">
      <c r="A35" s="6"/>
      <c r="B35" s="103"/>
      <c r="C35" s="103"/>
      <c r="D35" s="103"/>
      <c r="E35" s="103"/>
      <c r="F35" s="103"/>
      <c r="G35" s="6"/>
    </row>
    <row r="36" spans="1:7" ht="15" customHeight="1" x14ac:dyDescent="0.25">
      <c r="A36" s="193" t="s">
        <v>144</v>
      </c>
      <c r="B36" s="193"/>
      <c r="C36" s="193"/>
      <c r="D36" s="193"/>
      <c r="E36" s="193"/>
      <c r="F36" s="193"/>
      <c r="G36" s="193"/>
    </row>
    <row r="37" spans="1:7" ht="15" customHeight="1" x14ac:dyDescent="0.25">
      <c r="A37" s="6"/>
      <c r="B37" s="103"/>
      <c r="C37" s="103"/>
      <c r="D37" s="103"/>
      <c r="E37" s="103"/>
      <c r="F37" s="103"/>
      <c r="G37" s="6"/>
    </row>
    <row r="38" spans="1:7" ht="15" customHeight="1" x14ac:dyDescent="0.25">
      <c r="A38" s="6"/>
      <c r="B38" s="104" t="s">
        <v>145</v>
      </c>
      <c r="C38" s="103"/>
      <c r="D38" s="103"/>
      <c r="E38" s="103"/>
      <c r="F38" s="103"/>
      <c r="G38" s="6"/>
    </row>
    <row r="39" spans="1:7" ht="15.75" customHeight="1" thickBot="1" x14ac:dyDescent="0.3">
      <c r="A39" s="6"/>
      <c r="B39" s="213"/>
      <c r="C39" s="213"/>
      <c r="D39" s="213"/>
      <c r="E39" s="213"/>
      <c r="F39" s="213"/>
      <c r="G39" s="6"/>
    </row>
    <row r="40" spans="1:7" ht="71.25" customHeight="1" x14ac:dyDescent="0.25">
      <c r="A40" s="6"/>
      <c r="B40" s="90" t="s">
        <v>134</v>
      </c>
      <c r="C40" s="11" t="s">
        <v>9</v>
      </c>
      <c r="D40" s="146" t="s">
        <v>157</v>
      </c>
      <c r="E40" s="146" t="s">
        <v>158</v>
      </c>
      <c r="F40" s="31" t="s">
        <v>32</v>
      </c>
      <c r="G40" s="32" t="s">
        <v>32</v>
      </c>
    </row>
    <row r="41" spans="1:7" ht="15" customHeight="1" x14ac:dyDescent="0.25">
      <c r="A41" s="6"/>
      <c r="B41" s="91">
        <v>1</v>
      </c>
      <c r="C41" s="51">
        <v>2</v>
      </c>
      <c r="D41" s="51">
        <v>3</v>
      </c>
      <c r="E41" s="51">
        <v>4</v>
      </c>
      <c r="F41" s="52" t="s">
        <v>135</v>
      </c>
      <c r="G41" s="53" t="s">
        <v>136</v>
      </c>
    </row>
    <row r="42" spans="1:7" ht="15" customHeight="1" x14ac:dyDescent="0.25">
      <c r="A42" s="6"/>
      <c r="B42" s="92" t="s">
        <v>137</v>
      </c>
      <c r="C42" s="93">
        <v>3627.75</v>
      </c>
      <c r="D42" s="93">
        <v>38531.06</v>
      </c>
      <c r="E42" s="93">
        <v>35961.97</v>
      </c>
      <c r="F42" s="93">
        <f>IFERROR((E42/C42)*100,0)</f>
        <v>991.30232237612836</v>
      </c>
      <c r="G42" s="94">
        <f>IFERROR((E42/D42)*100,0)</f>
        <v>93.332418054421566</v>
      </c>
    </row>
    <row r="43" spans="1:7" ht="15" customHeight="1" x14ac:dyDescent="0.25">
      <c r="A43" s="6"/>
      <c r="B43" s="92" t="s">
        <v>140</v>
      </c>
      <c r="C43" s="93">
        <v>527</v>
      </c>
      <c r="D43" s="93">
        <v>4900</v>
      </c>
      <c r="E43" s="93">
        <v>145.5</v>
      </c>
      <c r="F43" s="93">
        <f>IFERROR((E43/C43)*100,0)</f>
        <v>27.609108159392786</v>
      </c>
      <c r="G43" s="94">
        <f t="shared" ref="G43:G54" si="2">IFERROR((E43/D43)*100,0)</f>
        <v>2.9693877551020407</v>
      </c>
    </row>
    <row r="44" spans="1:7" ht="24.75" customHeight="1" x14ac:dyDescent="0.25">
      <c r="A44" s="6"/>
      <c r="B44" s="92" t="s">
        <v>141</v>
      </c>
      <c r="C44" s="93">
        <v>0</v>
      </c>
      <c r="D44" s="93">
        <v>200</v>
      </c>
      <c r="E44" s="93">
        <v>2234.09</v>
      </c>
      <c r="F44" s="93">
        <v>0</v>
      </c>
      <c r="G44" s="94">
        <f t="shared" si="2"/>
        <v>1117.0450000000001</v>
      </c>
    </row>
    <row r="45" spans="1:7" ht="15" customHeight="1" x14ac:dyDescent="0.25">
      <c r="A45" s="6"/>
      <c r="B45" s="92" t="s">
        <v>250</v>
      </c>
      <c r="C45" s="93">
        <v>662.21</v>
      </c>
      <c r="D45" s="93">
        <v>5388.84</v>
      </c>
      <c r="E45" s="93">
        <v>6026.77</v>
      </c>
      <c r="F45" s="93">
        <f>IFERROR((E45/C45)*100,0)</f>
        <v>910.09951525950987</v>
      </c>
      <c r="G45" s="94">
        <f t="shared" si="2"/>
        <v>111.83798368480045</v>
      </c>
    </row>
    <row r="46" spans="1:7" s="98" customFormat="1" ht="15" customHeight="1" x14ac:dyDescent="0.25">
      <c r="A46" s="95"/>
      <c r="B46" s="96" t="s">
        <v>251</v>
      </c>
      <c r="C46" s="97">
        <v>85292.35</v>
      </c>
      <c r="D46" s="97">
        <v>147561.38</v>
      </c>
      <c r="E46" s="97">
        <v>140287.71</v>
      </c>
      <c r="F46" s="93">
        <f>IFERROR((E46/C46)*100,0)</f>
        <v>164.47865488522709</v>
      </c>
      <c r="G46" s="94">
        <f t="shared" si="2"/>
        <v>95.070749541648354</v>
      </c>
    </row>
    <row r="47" spans="1:7" s="98" customFormat="1" ht="15" customHeight="1" x14ac:dyDescent="0.25">
      <c r="A47" s="95"/>
      <c r="B47" s="92" t="s">
        <v>252</v>
      </c>
      <c r="C47" s="97">
        <v>0</v>
      </c>
      <c r="D47" s="97">
        <v>350</v>
      </c>
      <c r="E47" s="97">
        <v>0</v>
      </c>
      <c r="F47" s="93">
        <f>IFERROR((E47/C47)*100,0)</f>
        <v>0</v>
      </c>
      <c r="G47" s="94">
        <f t="shared" si="2"/>
        <v>0</v>
      </c>
    </row>
    <row r="48" spans="1:7" s="98" customFormat="1" ht="15" customHeight="1" x14ac:dyDescent="0.25">
      <c r="A48" s="95"/>
      <c r="B48" s="92" t="s">
        <v>253</v>
      </c>
      <c r="C48" s="97">
        <v>0</v>
      </c>
      <c r="D48" s="97">
        <v>9200</v>
      </c>
      <c r="E48" s="97">
        <v>0</v>
      </c>
      <c r="F48" s="93">
        <f>IFERROR((E48/C48)*100,0)</f>
        <v>0</v>
      </c>
      <c r="G48" s="94">
        <f t="shared" si="2"/>
        <v>0</v>
      </c>
    </row>
    <row r="49" spans="1:7" s="98" customFormat="1" ht="15" customHeight="1" x14ac:dyDescent="0.25">
      <c r="A49" s="95"/>
      <c r="B49" s="92" t="s">
        <v>254</v>
      </c>
      <c r="C49" s="97">
        <v>436235.78</v>
      </c>
      <c r="D49" s="97">
        <v>701800</v>
      </c>
      <c r="E49" s="97">
        <v>389878.36</v>
      </c>
      <c r="F49" s="93">
        <f>IFERROR((E49/C49)*100,0)</f>
        <v>89.373310919154775</v>
      </c>
      <c r="G49" s="94">
        <f t="shared" si="2"/>
        <v>55.554055286406381</v>
      </c>
    </row>
    <row r="50" spans="1:7" s="98" customFormat="1" ht="15" customHeight="1" x14ac:dyDescent="0.25">
      <c r="A50" s="95"/>
      <c r="B50" s="92" t="s">
        <v>255</v>
      </c>
      <c r="C50" s="97">
        <v>0</v>
      </c>
      <c r="D50" s="97">
        <v>20630.96</v>
      </c>
      <c r="E50" s="97">
        <v>16872.38</v>
      </c>
      <c r="F50" s="93">
        <f t="shared" ref="F50:F55" si="3">IFERROR((E50/C50)*100,0)</f>
        <v>0</v>
      </c>
      <c r="G50" s="94">
        <f t="shared" si="2"/>
        <v>81.781846312532252</v>
      </c>
    </row>
    <row r="51" spans="1:7" s="98" customFormat="1" ht="26.25" customHeight="1" x14ac:dyDescent="0.25">
      <c r="A51" s="95"/>
      <c r="B51" s="92" t="s">
        <v>256</v>
      </c>
      <c r="C51" s="97">
        <v>0</v>
      </c>
      <c r="D51" s="97">
        <v>292.5</v>
      </c>
      <c r="E51" s="97">
        <v>292.5</v>
      </c>
      <c r="F51" s="93">
        <f t="shared" si="3"/>
        <v>0</v>
      </c>
      <c r="G51" s="94">
        <f t="shared" si="2"/>
        <v>100</v>
      </c>
    </row>
    <row r="52" spans="1:7" ht="15" customHeight="1" x14ac:dyDescent="0.25">
      <c r="A52" s="6"/>
      <c r="B52" s="92" t="s">
        <v>257</v>
      </c>
      <c r="C52" s="93">
        <v>0</v>
      </c>
      <c r="D52" s="93">
        <v>370.26</v>
      </c>
      <c r="E52" s="93">
        <v>370.26</v>
      </c>
      <c r="F52" s="93">
        <f t="shared" si="3"/>
        <v>0</v>
      </c>
      <c r="G52" s="94">
        <f t="shared" si="2"/>
        <v>100</v>
      </c>
    </row>
    <row r="53" spans="1:7" ht="15" customHeight="1" x14ac:dyDescent="0.25">
      <c r="A53" s="6"/>
      <c r="B53" s="92" t="s">
        <v>142</v>
      </c>
      <c r="C53" s="93">
        <v>0</v>
      </c>
      <c r="D53" s="93">
        <v>4500</v>
      </c>
      <c r="E53" s="93">
        <v>0</v>
      </c>
      <c r="F53" s="93">
        <f t="shared" si="3"/>
        <v>0</v>
      </c>
      <c r="G53" s="94">
        <f t="shared" si="2"/>
        <v>0</v>
      </c>
    </row>
    <row r="54" spans="1:7" ht="31.5" customHeight="1" x14ac:dyDescent="0.25">
      <c r="A54" s="6"/>
      <c r="B54" s="92" t="s">
        <v>258</v>
      </c>
      <c r="C54" s="93">
        <v>0</v>
      </c>
      <c r="D54" s="93">
        <v>2244</v>
      </c>
      <c r="E54" s="93">
        <v>2244</v>
      </c>
      <c r="F54" s="93">
        <f t="shared" si="3"/>
        <v>0</v>
      </c>
      <c r="G54" s="94">
        <f t="shared" si="2"/>
        <v>100</v>
      </c>
    </row>
    <row r="55" spans="1:7" ht="34.5" customHeight="1" x14ac:dyDescent="0.25">
      <c r="A55" s="6"/>
      <c r="B55" s="92" t="s">
        <v>259</v>
      </c>
      <c r="C55" s="93">
        <v>0</v>
      </c>
      <c r="D55" s="93">
        <v>1122</v>
      </c>
      <c r="E55" s="93">
        <v>0</v>
      </c>
      <c r="F55" s="93">
        <f t="shared" si="3"/>
        <v>0</v>
      </c>
      <c r="G55" s="94">
        <v>0</v>
      </c>
    </row>
    <row r="56" spans="1:7" ht="15.75" customHeight="1" thickBot="1" x14ac:dyDescent="0.3">
      <c r="A56" s="6"/>
      <c r="B56" s="99" t="s">
        <v>146</v>
      </c>
      <c r="C56" s="100">
        <v>533107.93000000005</v>
      </c>
      <c r="D56" s="100">
        <f>SUM(D42:D55)</f>
        <v>937091</v>
      </c>
      <c r="E56" s="100">
        <f>SUM(E42:E55)</f>
        <v>594313.53999999992</v>
      </c>
      <c r="F56" s="101">
        <f>IFERROR((E56/C56)*100,0)</f>
        <v>111.4809040638356</v>
      </c>
      <c r="G56" s="102">
        <f>IFERROR((E56/D56)*100,0)</f>
        <v>63.421112784137279</v>
      </c>
    </row>
    <row r="57" spans="1:7" ht="15" customHeight="1" x14ac:dyDescent="0.25">
      <c r="A57" s="6"/>
      <c r="B57" s="103"/>
      <c r="C57" s="103"/>
      <c r="D57" s="103"/>
      <c r="E57" s="103"/>
      <c r="F57" s="103"/>
      <c r="G57" s="6"/>
    </row>
    <row r="58" spans="1:7" ht="15" customHeight="1" x14ac:dyDescent="0.25">
      <c r="B58" s="105"/>
      <c r="C58" s="105"/>
      <c r="D58" s="105"/>
      <c r="E58" s="105"/>
      <c r="F58" s="105"/>
    </row>
    <row r="59" spans="1:7" ht="15" customHeight="1" x14ac:dyDescent="0.25">
      <c r="B59" s="105"/>
      <c r="C59" s="105"/>
      <c r="D59" s="105"/>
      <c r="E59" s="105"/>
      <c r="F59" s="105"/>
    </row>
  </sheetData>
  <mergeCells count="7">
    <mergeCell ref="A36:G36"/>
    <mergeCell ref="B39:F39"/>
    <mergeCell ref="A6:G6"/>
    <mergeCell ref="B8:F8"/>
    <mergeCell ref="A10:G10"/>
    <mergeCell ref="A12:G12"/>
    <mergeCell ref="B15:F15"/>
  </mergeCells>
  <pageMargins left="0.7" right="0.7" top="0.75" bottom="0.75" header="0.511811023622047" footer="0.511811023622047"/>
  <pageSetup paperSize="9" scale="94" orientation="portrait" horizontalDpi="300" verticalDpi="300" r:id="rId1"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D17" sqref="D17"/>
    </sheetView>
  </sheetViews>
  <sheetFormatPr defaultColWidth="8.7109375" defaultRowHeight="15" x14ac:dyDescent="0.25"/>
  <cols>
    <col min="1" max="1" width="3" style="1" customWidth="1"/>
    <col min="2" max="2" width="38.5703125" style="1" customWidth="1"/>
    <col min="3" max="3" width="12.5703125" style="1" customWidth="1"/>
    <col min="4" max="4" width="12.28515625" style="1" customWidth="1"/>
    <col min="5" max="5" width="12.5703125" style="1" customWidth="1"/>
  </cols>
  <sheetData>
    <row r="1" spans="1:7" ht="15" customHeight="1" x14ac:dyDescent="0.25">
      <c r="B1" s="5" t="s">
        <v>0</v>
      </c>
      <c r="C1" s="6"/>
      <c r="D1" s="6"/>
      <c r="E1" s="6"/>
      <c r="F1" s="6"/>
      <c r="G1" s="6"/>
    </row>
    <row r="2" spans="1:7" ht="15.75" customHeight="1" x14ac:dyDescent="0.25">
      <c r="B2" s="5" t="s">
        <v>1</v>
      </c>
      <c r="C2" s="6"/>
      <c r="D2" s="6"/>
      <c r="E2" s="6"/>
      <c r="F2" s="106"/>
      <c r="G2" s="106"/>
    </row>
    <row r="3" spans="1:7" ht="15.75" customHeight="1" x14ac:dyDescent="0.25">
      <c r="B3" s="5" t="s">
        <v>2</v>
      </c>
      <c r="C3" s="6"/>
      <c r="D3" s="6"/>
      <c r="E3" s="6"/>
      <c r="F3" s="106"/>
      <c r="G3" s="106"/>
    </row>
    <row r="4" spans="1:7" ht="15.75" customHeight="1" x14ac:dyDescent="0.25">
      <c r="B4" s="4" t="s">
        <v>3</v>
      </c>
      <c r="C4" s="6"/>
      <c r="D4" s="6"/>
      <c r="E4" s="6"/>
      <c r="F4" s="107"/>
      <c r="G4" s="107"/>
    </row>
    <row r="5" spans="1:7" ht="15.75" customHeight="1" x14ac:dyDescent="0.25">
      <c r="B5" s="4"/>
      <c r="C5" s="6"/>
      <c r="D5" s="6"/>
      <c r="E5" s="6"/>
      <c r="F5" s="107"/>
      <c r="G5" s="107"/>
    </row>
    <row r="6" spans="1:7" ht="15" customHeight="1" x14ac:dyDescent="0.25">
      <c r="A6" s="209" t="s">
        <v>65</v>
      </c>
      <c r="B6" s="209"/>
      <c r="C6" s="209"/>
      <c r="D6" s="209"/>
      <c r="E6" s="209"/>
      <c r="F6" s="209"/>
      <c r="G6" s="209"/>
    </row>
    <row r="7" spans="1:7" ht="15.75" customHeight="1" x14ac:dyDescent="0.25">
      <c r="B7" s="48"/>
      <c r="C7" s="49"/>
      <c r="D7" s="49"/>
      <c r="E7" s="49"/>
      <c r="F7" s="47"/>
      <c r="G7" s="107"/>
    </row>
    <row r="8" spans="1:7" ht="15.75" customHeight="1" x14ac:dyDescent="0.25">
      <c r="A8" s="207" t="s">
        <v>6</v>
      </c>
      <c r="B8" s="207"/>
      <c r="C8" s="207"/>
      <c r="D8" s="207"/>
      <c r="E8" s="207"/>
      <c r="F8" s="207"/>
      <c r="G8" s="207"/>
    </row>
    <row r="9" spans="1:7" ht="15.75" customHeight="1" x14ac:dyDescent="0.25">
      <c r="B9" s="48"/>
      <c r="C9" s="29"/>
      <c r="D9" s="29"/>
      <c r="E9" s="29"/>
      <c r="F9" s="29"/>
      <c r="G9" s="107"/>
    </row>
    <row r="10" spans="1:7" ht="15" customHeight="1" x14ac:dyDescent="0.25">
      <c r="A10" s="209" t="s">
        <v>147</v>
      </c>
      <c r="B10" s="209"/>
      <c r="C10" s="209"/>
      <c r="D10" s="209"/>
      <c r="E10" s="209"/>
      <c r="F10" s="209"/>
      <c r="G10" s="209"/>
    </row>
    <row r="11" spans="1:7" ht="15.75" customHeight="1" x14ac:dyDescent="0.25">
      <c r="B11" s="4"/>
      <c r="C11" s="6"/>
      <c r="D11" s="6"/>
      <c r="E11" s="6"/>
      <c r="F11" s="107"/>
      <c r="G11" s="107"/>
    </row>
    <row r="12" spans="1:7" ht="15.75" customHeight="1" x14ac:dyDescent="0.25">
      <c r="B12" s="6"/>
      <c r="C12" s="6"/>
      <c r="D12" s="6"/>
      <c r="E12" s="6"/>
      <c r="F12" s="107"/>
      <c r="G12" s="107"/>
    </row>
    <row r="13" spans="1:7" ht="16.5" customHeight="1" thickBot="1" x14ac:dyDescent="0.3">
      <c r="B13" s="106"/>
      <c r="C13" s="106"/>
      <c r="D13" s="106"/>
      <c r="E13" s="106"/>
      <c r="F13" s="107"/>
      <c r="G13" s="107"/>
    </row>
    <row r="14" spans="1:7" ht="75" customHeight="1" x14ac:dyDescent="0.25">
      <c r="B14" s="90" t="s">
        <v>134</v>
      </c>
      <c r="C14" s="11" t="s">
        <v>9</v>
      </c>
      <c r="D14" s="146" t="s">
        <v>157</v>
      </c>
      <c r="E14" s="146" t="s">
        <v>158</v>
      </c>
      <c r="F14" s="31" t="s">
        <v>32</v>
      </c>
      <c r="G14" s="32" t="s">
        <v>32</v>
      </c>
    </row>
    <row r="15" spans="1:7" ht="15" customHeight="1" x14ac:dyDescent="0.25">
      <c r="B15" s="108">
        <v>1</v>
      </c>
      <c r="C15" s="109">
        <v>2</v>
      </c>
      <c r="D15" s="109">
        <v>3</v>
      </c>
      <c r="E15" s="109">
        <v>4</v>
      </c>
      <c r="F15" s="110" t="s">
        <v>135</v>
      </c>
      <c r="G15" s="111" t="s">
        <v>136</v>
      </c>
    </row>
    <row r="16" spans="1:7" ht="30" customHeight="1" x14ac:dyDescent="0.25">
      <c r="B16" s="112" t="s">
        <v>148</v>
      </c>
      <c r="C16" s="113">
        <v>533107.93000000005</v>
      </c>
      <c r="D16" s="113">
        <f>D20</f>
        <v>937091</v>
      </c>
      <c r="E16" s="113">
        <f>E20</f>
        <v>594313.53999999992</v>
      </c>
      <c r="F16" s="114">
        <f t="shared" ref="F16:F22" si="0">IFERROR((E16/C16)*100,0)</f>
        <v>111.4809040638356</v>
      </c>
      <c r="G16" s="115">
        <f t="shared" ref="G16:G22" si="1">IFERROR((E16/D16)*100,0)</f>
        <v>63.421112784137279</v>
      </c>
    </row>
    <row r="17" spans="2:7" ht="15" customHeight="1" x14ac:dyDescent="0.25">
      <c r="B17" s="116" t="s">
        <v>149</v>
      </c>
      <c r="C17" s="113">
        <v>533107.93000000005</v>
      </c>
      <c r="D17" s="113">
        <f t="shared" ref="D17:E19" si="2">D16</f>
        <v>937091</v>
      </c>
      <c r="E17" s="113">
        <f t="shared" si="2"/>
        <v>594313.53999999992</v>
      </c>
      <c r="F17" s="114">
        <f t="shared" si="0"/>
        <v>111.4809040638356</v>
      </c>
      <c r="G17" s="115">
        <f t="shared" si="1"/>
        <v>63.421112784137279</v>
      </c>
    </row>
    <row r="18" spans="2:7" ht="22.5" customHeight="1" x14ac:dyDescent="0.25">
      <c r="B18" s="116" t="s">
        <v>150</v>
      </c>
      <c r="C18" s="113">
        <v>533107.93000000005</v>
      </c>
      <c r="D18" s="113">
        <f t="shared" si="2"/>
        <v>937091</v>
      </c>
      <c r="E18" s="113">
        <f t="shared" si="2"/>
        <v>594313.53999999992</v>
      </c>
      <c r="F18" s="114">
        <f t="shared" si="0"/>
        <v>111.4809040638356</v>
      </c>
      <c r="G18" s="115">
        <f t="shared" si="1"/>
        <v>63.421112784137279</v>
      </c>
    </row>
    <row r="19" spans="2:7" ht="22.5" customHeight="1" x14ac:dyDescent="0.25">
      <c r="B19" s="116" t="s">
        <v>151</v>
      </c>
      <c r="C19" s="113">
        <v>533107.93000000005</v>
      </c>
      <c r="D19" s="113">
        <f t="shared" si="2"/>
        <v>937091</v>
      </c>
      <c r="E19" s="113">
        <f t="shared" si="2"/>
        <v>594313.53999999992</v>
      </c>
      <c r="F19" s="114">
        <f t="shared" si="0"/>
        <v>111.4809040638356</v>
      </c>
      <c r="G19" s="115">
        <f t="shared" si="1"/>
        <v>63.421112784137279</v>
      </c>
    </row>
    <row r="20" spans="2:7" ht="25.5" customHeight="1" x14ac:dyDescent="0.25">
      <c r="B20" s="117" t="s">
        <v>152</v>
      </c>
      <c r="C20" s="118">
        <v>533107.93000000005</v>
      </c>
      <c r="D20" s="118">
        <f>D21+D22</f>
        <v>937091</v>
      </c>
      <c r="E20" s="118">
        <f>E21+E22</f>
        <v>594313.53999999992</v>
      </c>
      <c r="F20" s="114">
        <f t="shared" si="0"/>
        <v>111.4809040638356</v>
      </c>
      <c r="G20" s="115">
        <f t="shared" si="1"/>
        <v>63.421112784137279</v>
      </c>
    </row>
    <row r="21" spans="2:7" ht="15" customHeight="1" x14ac:dyDescent="0.25">
      <c r="B21" s="119" t="s">
        <v>153</v>
      </c>
      <c r="C21" s="120">
        <v>512256.59</v>
      </c>
      <c r="D21" s="120">
        <v>913071.2</v>
      </c>
      <c r="E21" s="120">
        <v>574052.31999999995</v>
      </c>
      <c r="F21" s="114">
        <f t="shared" si="0"/>
        <v>112.06343289795451</v>
      </c>
      <c r="G21" s="115">
        <f t="shared" si="1"/>
        <v>62.870488084609391</v>
      </c>
    </row>
    <row r="22" spans="2:7" ht="15.75" customHeight="1" thickBot="1" x14ac:dyDescent="0.3">
      <c r="B22" s="121" t="s">
        <v>154</v>
      </c>
      <c r="C22" s="122">
        <v>20851.34</v>
      </c>
      <c r="D22" s="123">
        <v>24019.8</v>
      </c>
      <c r="E22" s="122">
        <v>20261.22</v>
      </c>
      <c r="F22" s="124">
        <f t="shared" si="0"/>
        <v>97.169870137842466</v>
      </c>
      <c r="G22" s="125">
        <f t="shared" si="1"/>
        <v>84.352159468438543</v>
      </c>
    </row>
    <row r="23" spans="2:7" ht="15" customHeight="1" x14ac:dyDescent="0.25">
      <c r="B23" s="6"/>
      <c r="C23" s="6"/>
      <c r="D23" s="6"/>
      <c r="E23" s="6"/>
      <c r="F23" s="6"/>
      <c r="G23" s="6"/>
    </row>
    <row r="24" spans="2:7" ht="15" customHeight="1" x14ac:dyDescent="0.25">
      <c r="B24" s="6"/>
      <c r="C24" s="6"/>
      <c r="D24" s="6"/>
      <c r="E24" s="6"/>
      <c r="F24" s="6"/>
      <c r="G24" s="6"/>
    </row>
    <row r="25" spans="2:7" ht="15" customHeight="1" x14ac:dyDescent="0.25">
      <c r="B25" s="6"/>
      <c r="C25" s="6"/>
      <c r="D25" s="6"/>
      <c r="E25" s="6"/>
      <c r="F25" s="6"/>
      <c r="G25" s="6"/>
    </row>
  </sheetData>
  <mergeCells count="3">
    <mergeCell ref="A6:G6"/>
    <mergeCell ref="A8:G8"/>
    <mergeCell ref="A10:G10"/>
  </mergeCells>
  <pageMargins left="0.7" right="0.7" top="0.75" bottom="0.75" header="0.511811023622047" footer="0.511811023622047"/>
  <pageSetup paperSize="9" scale="8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opLeftCell="A97" zoomScaleNormal="100" workbookViewId="0">
      <selection activeCell="C20" sqref="C20"/>
    </sheetView>
  </sheetViews>
  <sheetFormatPr defaultColWidth="8.7109375" defaultRowHeight="15" x14ac:dyDescent="0.25"/>
  <cols>
    <col min="1" max="1" width="4.140625" style="1" customWidth="1"/>
    <col min="2" max="2" width="51.5703125" style="1" customWidth="1"/>
    <col min="3" max="3" width="15" style="18" customWidth="1"/>
    <col min="4" max="4" width="15.140625" style="18" customWidth="1"/>
    <col min="5" max="5" width="9.140625" style="18" customWidth="1"/>
  </cols>
  <sheetData>
    <row r="1" spans="1:5" ht="15" customHeight="1" x14ac:dyDescent="0.25">
      <c r="B1" s="5" t="s">
        <v>0</v>
      </c>
      <c r="C1" s="5"/>
    </row>
    <row r="2" spans="1:5" ht="15" customHeight="1" x14ac:dyDescent="0.25">
      <c r="B2" s="5" t="s">
        <v>1</v>
      </c>
      <c r="C2" s="5"/>
    </row>
    <row r="3" spans="1:5" ht="15" customHeight="1" x14ac:dyDescent="0.25">
      <c r="B3" s="5" t="s">
        <v>2</v>
      </c>
      <c r="C3" s="5"/>
    </row>
    <row r="4" spans="1:5" ht="15" customHeight="1" x14ac:dyDescent="0.25">
      <c r="B4" s="4" t="s">
        <v>3</v>
      </c>
      <c r="C4" s="5"/>
    </row>
    <row r="6" spans="1:5" ht="15" customHeight="1" x14ac:dyDescent="0.25">
      <c r="B6" s="209" t="s">
        <v>65</v>
      </c>
      <c r="C6" s="209"/>
      <c r="D6" s="209"/>
      <c r="E6" s="209"/>
    </row>
    <row r="8" spans="1:5" ht="15" customHeight="1" x14ac:dyDescent="0.25">
      <c r="A8" s="209" t="s">
        <v>155</v>
      </c>
      <c r="B8" s="209"/>
      <c r="C8" s="209"/>
      <c r="D8" s="209"/>
      <c r="E8" s="209"/>
    </row>
    <row r="9" spans="1:5" ht="15" customHeight="1" x14ac:dyDescent="0.25">
      <c r="A9" s="48"/>
      <c r="B9" s="29"/>
      <c r="C9" s="29"/>
      <c r="D9" s="29"/>
      <c r="E9" s="29"/>
    </row>
    <row r="10" spans="1:5" ht="5.25" customHeight="1" x14ac:dyDescent="0.25">
      <c r="A10" s="209"/>
      <c r="B10" s="209"/>
      <c r="C10" s="209"/>
      <c r="D10" s="209"/>
      <c r="E10" s="209"/>
    </row>
    <row r="11" spans="1:5" ht="15" customHeight="1" x14ac:dyDescent="0.25">
      <c r="A11" s="48"/>
      <c r="B11" s="29"/>
      <c r="C11" s="29"/>
      <c r="D11" s="29"/>
      <c r="E11" s="29"/>
    </row>
    <row r="12" spans="1:5" ht="15" customHeight="1" x14ac:dyDescent="0.25">
      <c r="A12" s="48"/>
      <c r="B12" s="214" t="s">
        <v>156</v>
      </c>
      <c r="C12" s="214"/>
      <c r="D12" s="214"/>
      <c r="E12" s="214"/>
    </row>
    <row r="13" spans="1:5" ht="39.75" customHeight="1" thickBot="1" x14ac:dyDescent="0.3">
      <c r="B13" s="215"/>
      <c r="C13" s="215"/>
      <c r="D13" s="215"/>
      <c r="E13" s="215"/>
    </row>
    <row r="14" spans="1:5" ht="57" customHeight="1" x14ac:dyDescent="0.25">
      <c r="B14" s="126" t="s">
        <v>134</v>
      </c>
      <c r="C14" s="11" t="s">
        <v>157</v>
      </c>
      <c r="D14" s="11" t="s">
        <v>158</v>
      </c>
      <c r="E14" s="127" t="s">
        <v>159</v>
      </c>
    </row>
    <row r="15" spans="1:5" ht="15" customHeight="1" x14ac:dyDescent="0.25">
      <c r="B15" s="128">
        <v>1</v>
      </c>
      <c r="C15" s="129">
        <v>2</v>
      </c>
      <c r="D15" s="130">
        <v>3</v>
      </c>
      <c r="E15" s="131">
        <v>4</v>
      </c>
    </row>
    <row r="16" spans="1:5" ht="15" customHeight="1" x14ac:dyDescent="0.25">
      <c r="B16" s="132" t="s">
        <v>149</v>
      </c>
      <c r="C16" s="129"/>
      <c r="D16" s="130"/>
      <c r="E16" s="131"/>
    </row>
    <row r="17" spans="2:5" ht="22.5" customHeight="1" x14ac:dyDescent="0.25">
      <c r="B17" s="132" t="s">
        <v>150</v>
      </c>
      <c r="C17" s="129"/>
      <c r="D17" s="130"/>
      <c r="E17" s="131"/>
    </row>
    <row r="18" spans="2:5" ht="15" customHeight="1" x14ac:dyDescent="0.25">
      <c r="B18" s="132" t="s">
        <v>160</v>
      </c>
      <c r="C18" s="129"/>
      <c r="D18" s="130"/>
      <c r="E18" s="131"/>
    </row>
    <row r="19" spans="2:5" ht="15" customHeight="1" x14ac:dyDescent="0.25">
      <c r="B19" s="134" t="s">
        <v>161</v>
      </c>
      <c r="C19" s="149"/>
      <c r="D19" s="150"/>
      <c r="E19" s="170"/>
    </row>
    <row r="20" spans="2:5" ht="15" customHeight="1" x14ac:dyDescent="0.25">
      <c r="B20" s="133" t="s">
        <v>162</v>
      </c>
      <c r="C20" s="152">
        <f>C23+C26+C34+C45+C50</f>
        <v>92528.599999999991</v>
      </c>
      <c r="D20" s="152">
        <f>D23+D26+D34+D45+D50</f>
        <v>85254.93</v>
      </c>
      <c r="E20" s="171">
        <f>IFERROR((D20/C20)*100,0)</f>
        <v>92.139003508104523</v>
      </c>
    </row>
    <row r="21" spans="2:5" ht="15" customHeight="1" x14ac:dyDescent="0.25">
      <c r="B21" s="134" t="s">
        <v>163</v>
      </c>
      <c r="C21" s="149"/>
      <c r="D21" s="151"/>
      <c r="E21" s="170"/>
    </row>
    <row r="22" spans="2:5" ht="16.5" customHeight="1" x14ac:dyDescent="0.25">
      <c r="B22" s="134" t="s">
        <v>164</v>
      </c>
      <c r="C22" s="153"/>
      <c r="D22" s="154"/>
      <c r="E22" s="170"/>
    </row>
    <row r="23" spans="2:5" ht="15" customHeight="1" x14ac:dyDescent="0.25">
      <c r="B23" s="134" t="s">
        <v>165</v>
      </c>
      <c r="C23" s="155">
        <f>C24+C25</f>
        <v>2700</v>
      </c>
      <c r="D23" s="155">
        <f>D24+D25</f>
        <v>2684</v>
      </c>
      <c r="E23" s="170">
        <f>IFERROR((D23/C23)*100,0)</f>
        <v>99.407407407407405</v>
      </c>
    </row>
    <row r="24" spans="2:5" ht="15" customHeight="1" x14ac:dyDescent="0.25">
      <c r="B24" s="135" t="s">
        <v>166</v>
      </c>
      <c r="C24" s="151">
        <v>2700</v>
      </c>
      <c r="D24" s="151">
        <v>2684</v>
      </c>
      <c r="E24" s="170">
        <f>IFERROR((D24/C24)*100,0)</f>
        <v>99.407407407407405</v>
      </c>
    </row>
    <row r="25" spans="2:5" ht="15" customHeight="1" x14ac:dyDescent="0.25">
      <c r="B25" s="135" t="s">
        <v>167</v>
      </c>
      <c r="C25" s="151">
        <v>0</v>
      </c>
      <c r="D25" s="151">
        <v>0</v>
      </c>
      <c r="E25" s="170">
        <f>IFERROR((D25/C25)*100,0)</f>
        <v>0</v>
      </c>
    </row>
    <row r="26" spans="2:5" ht="15" customHeight="1" x14ac:dyDescent="0.25">
      <c r="B26" s="134" t="s">
        <v>168</v>
      </c>
      <c r="C26" s="156">
        <f>SUM(C27:C33)</f>
        <v>19500.5</v>
      </c>
      <c r="D26" s="156">
        <f>SUM(D27:D33)</f>
        <v>18286.820000000003</v>
      </c>
      <c r="E26" s="170">
        <f>IFERROR((D26/C26)*100,0)</f>
        <v>93.776159585651669</v>
      </c>
    </row>
    <row r="27" spans="2:5" ht="15" customHeight="1" x14ac:dyDescent="0.25">
      <c r="B27" s="135" t="s">
        <v>169</v>
      </c>
      <c r="C27" s="157">
        <v>1500</v>
      </c>
      <c r="D27" s="151">
        <v>1041.78</v>
      </c>
      <c r="E27" s="170">
        <f>IFERROR((D27/C27)*100,0)</f>
        <v>69.451999999999998</v>
      </c>
    </row>
    <row r="28" spans="2:5" ht="15" customHeight="1" x14ac:dyDescent="0.25">
      <c r="B28" s="135" t="s">
        <v>170</v>
      </c>
      <c r="C28" s="157">
        <v>0</v>
      </c>
      <c r="D28" s="151">
        <v>0</v>
      </c>
      <c r="E28" s="170">
        <v>0</v>
      </c>
    </row>
    <row r="29" spans="2:5" ht="15" customHeight="1" x14ac:dyDescent="0.25">
      <c r="B29" s="135" t="s">
        <v>171</v>
      </c>
      <c r="C29" s="157">
        <v>3300</v>
      </c>
      <c r="D29" s="151">
        <v>3293.06</v>
      </c>
      <c r="E29" s="170">
        <f t="shared" ref="E29:E57" si="0">IFERROR((D29/C29)*100,0)</f>
        <v>99.789696969696976</v>
      </c>
    </row>
    <row r="30" spans="2:5" ht="15" customHeight="1" x14ac:dyDescent="0.25">
      <c r="B30" s="135" t="s">
        <v>172</v>
      </c>
      <c r="C30" s="157">
        <v>12140.98</v>
      </c>
      <c r="D30" s="151">
        <v>11527.45</v>
      </c>
      <c r="E30" s="170">
        <f t="shared" si="0"/>
        <v>94.946618806719073</v>
      </c>
    </row>
    <row r="31" spans="2:5" ht="15" customHeight="1" x14ac:dyDescent="0.25">
      <c r="B31" s="135" t="s">
        <v>173</v>
      </c>
      <c r="C31" s="158">
        <v>2086.62</v>
      </c>
      <c r="D31" s="151">
        <v>1951.63</v>
      </c>
      <c r="E31" s="170">
        <f t="shared" si="0"/>
        <v>93.530685989782526</v>
      </c>
    </row>
    <row r="32" spans="2:5" ht="15" customHeight="1" x14ac:dyDescent="0.25">
      <c r="B32" s="135" t="s">
        <v>174</v>
      </c>
      <c r="C32" s="150">
        <v>322.89999999999998</v>
      </c>
      <c r="D32" s="151">
        <v>322.89999999999998</v>
      </c>
      <c r="E32" s="170">
        <f t="shared" si="0"/>
        <v>100</v>
      </c>
    </row>
    <row r="33" spans="2:5" ht="15" customHeight="1" x14ac:dyDescent="0.25">
      <c r="B33" s="135" t="s">
        <v>175</v>
      </c>
      <c r="C33" s="150">
        <v>150</v>
      </c>
      <c r="D33" s="151">
        <v>150</v>
      </c>
      <c r="E33" s="170">
        <f t="shared" si="0"/>
        <v>100</v>
      </c>
    </row>
    <row r="34" spans="2:5" ht="15" customHeight="1" x14ac:dyDescent="0.25">
      <c r="B34" s="134" t="s">
        <v>176</v>
      </c>
      <c r="C34" s="156">
        <f>SUM(C35:C44)</f>
        <v>68908.099999999991</v>
      </c>
      <c r="D34" s="156">
        <f>SUM(D35:D44)</f>
        <v>63336.87</v>
      </c>
      <c r="E34" s="170">
        <f t="shared" si="0"/>
        <v>91.914985321029036</v>
      </c>
    </row>
    <row r="35" spans="2:5" ht="15" customHeight="1" x14ac:dyDescent="0.25">
      <c r="B35" s="135" t="s">
        <v>177</v>
      </c>
      <c r="C35" s="157">
        <v>1500</v>
      </c>
      <c r="D35" s="151">
        <v>554.41999999999996</v>
      </c>
      <c r="E35" s="170">
        <f t="shared" si="0"/>
        <v>36.961333333333329</v>
      </c>
    </row>
    <row r="36" spans="2:5" ht="15" customHeight="1" x14ac:dyDescent="0.25">
      <c r="B36" s="135" t="s">
        <v>178</v>
      </c>
      <c r="C36" s="157">
        <v>4400</v>
      </c>
      <c r="D36" s="151">
        <v>4246.72</v>
      </c>
      <c r="E36" s="170">
        <f t="shared" si="0"/>
        <v>96.51636363636365</v>
      </c>
    </row>
    <row r="37" spans="2:5" ht="15" customHeight="1" x14ac:dyDescent="0.25">
      <c r="B37" s="135" t="s">
        <v>179</v>
      </c>
      <c r="C37" s="150">
        <v>2200</v>
      </c>
      <c r="D37" s="151">
        <v>1288.94</v>
      </c>
      <c r="E37" s="170">
        <f t="shared" si="0"/>
        <v>58.588181818181816</v>
      </c>
    </row>
    <row r="38" spans="2:5" ht="15" customHeight="1" x14ac:dyDescent="0.25">
      <c r="B38" s="135" t="s">
        <v>180</v>
      </c>
      <c r="C38" s="150">
        <v>4600</v>
      </c>
      <c r="D38" s="151">
        <v>4525.0200000000004</v>
      </c>
      <c r="E38" s="170">
        <f t="shared" si="0"/>
        <v>98.370000000000019</v>
      </c>
    </row>
    <row r="39" spans="2:5" ht="15" customHeight="1" x14ac:dyDescent="0.25">
      <c r="B39" s="135" t="s">
        <v>181</v>
      </c>
      <c r="C39" s="157">
        <v>44714.38</v>
      </c>
      <c r="D39" s="151">
        <v>41849.5</v>
      </c>
      <c r="E39" s="170">
        <f t="shared" si="0"/>
        <v>93.592933637903513</v>
      </c>
    </row>
    <row r="40" spans="2:5" ht="15" customHeight="1" x14ac:dyDescent="0.25">
      <c r="B40" s="135" t="s">
        <v>181</v>
      </c>
      <c r="C40" s="157">
        <v>6848.1</v>
      </c>
      <c r="D40" s="151">
        <v>6848.1</v>
      </c>
      <c r="E40" s="170">
        <f t="shared" si="0"/>
        <v>100</v>
      </c>
    </row>
    <row r="41" spans="2:5" ht="15" customHeight="1" x14ac:dyDescent="0.25">
      <c r="B41" s="135" t="s">
        <v>182</v>
      </c>
      <c r="C41" s="157">
        <v>900</v>
      </c>
      <c r="D41" s="151">
        <v>447.96</v>
      </c>
      <c r="E41" s="170">
        <f t="shared" si="0"/>
        <v>49.773333333333333</v>
      </c>
    </row>
    <row r="42" spans="2:5" ht="15" customHeight="1" x14ac:dyDescent="0.25">
      <c r="B42" s="135" t="s">
        <v>183</v>
      </c>
      <c r="C42" s="157">
        <v>160</v>
      </c>
      <c r="D42" s="151">
        <v>0</v>
      </c>
      <c r="E42" s="170">
        <f t="shared" si="0"/>
        <v>0</v>
      </c>
    </row>
    <row r="43" spans="2:5" ht="15" customHeight="1" x14ac:dyDescent="0.25">
      <c r="B43" s="135" t="s">
        <v>184</v>
      </c>
      <c r="C43" s="157">
        <v>3300</v>
      </c>
      <c r="D43" s="151">
        <v>3290.59</v>
      </c>
      <c r="E43" s="170">
        <f t="shared" si="0"/>
        <v>99.714848484848488</v>
      </c>
    </row>
    <row r="44" spans="2:5" s="78" customFormat="1" ht="15" customHeight="1" x14ac:dyDescent="0.25">
      <c r="B44" s="135" t="s">
        <v>185</v>
      </c>
      <c r="C44" s="157">
        <v>285.62</v>
      </c>
      <c r="D44" s="151">
        <v>285.62</v>
      </c>
      <c r="E44" s="170">
        <f t="shared" si="0"/>
        <v>100</v>
      </c>
    </row>
    <row r="45" spans="2:5" ht="15" customHeight="1" x14ac:dyDescent="0.25">
      <c r="B45" s="134" t="s">
        <v>186</v>
      </c>
      <c r="C45" s="155">
        <f>SUM(C46:C49)</f>
        <v>1050</v>
      </c>
      <c r="D45" s="155">
        <f>SUM(D46:D49)</f>
        <v>742.68000000000006</v>
      </c>
      <c r="E45" s="170">
        <f t="shared" si="0"/>
        <v>70.73142857142858</v>
      </c>
    </row>
    <row r="46" spans="2:5" ht="15" customHeight="1" x14ac:dyDescent="0.25">
      <c r="B46" s="135" t="s">
        <v>187</v>
      </c>
      <c r="C46" s="151">
        <v>300</v>
      </c>
      <c r="D46" s="151">
        <v>29.61</v>
      </c>
      <c r="E46" s="170">
        <f t="shared" si="0"/>
        <v>9.8699999999999992</v>
      </c>
    </row>
    <row r="47" spans="2:5" ht="15" customHeight="1" x14ac:dyDescent="0.25">
      <c r="B47" s="135" t="s">
        <v>188</v>
      </c>
      <c r="C47" s="151">
        <v>350</v>
      </c>
      <c r="D47" s="151">
        <v>349.89</v>
      </c>
      <c r="E47" s="170">
        <f t="shared" si="0"/>
        <v>99.968571428571423</v>
      </c>
    </row>
    <row r="48" spans="2:5" ht="15" customHeight="1" x14ac:dyDescent="0.25">
      <c r="B48" s="135" t="s">
        <v>189</v>
      </c>
      <c r="C48" s="157">
        <v>200</v>
      </c>
      <c r="D48" s="151">
        <v>165</v>
      </c>
      <c r="E48" s="170">
        <f t="shared" si="0"/>
        <v>82.5</v>
      </c>
    </row>
    <row r="49" spans="2:5" s="78" customFormat="1" ht="15" customHeight="1" x14ac:dyDescent="0.25">
      <c r="B49" s="135" t="s">
        <v>190</v>
      </c>
      <c r="C49" s="157">
        <v>200</v>
      </c>
      <c r="D49" s="151">
        <v>198.18</v>
      </c>
      <c r="E49" s="170">
        <f t="shared" si="0"/>
        <v>99.09</v>
      </c>
    </row>
    <row r="50" spans="2:5" ht="15" customHeight="1" x14ac:dyDescent="0.25">
      <c r="B50" s="134" t="s">
        <v>191</v>
      </c>
      <c r="C50" s="156">
        <f>C51+C52</f>
        <v>370</v>
      </c>
      <c r="D50" s="156">
        <f>D51+D52</f>
        <v>204.56</v>
      </c>
      <c r="E50" s="170">
        <f t="shared" si="0"/>
        <v>55.286486486486488</v>
      </c>
    </row>
    <row r="51" spans="2:5" ht="15" customHeight="1" x14ac:dyDescent="0.25">
      <c r="B51" s="135" t="s">
        <v>192</v>
      </c>
      <c r="C51" s="157">
        <v>350</v>
      </c>
      <c r="D51" s="151">
        <v>204.56</v>
      </c>
      <c r="E51" s="170">
        <f t="shared" si="0"/>
        <v>58.445714285714288</v>
      </c>
    </row>
    <row r="52" spans="2:5" s="98" customFormat="1" ht="15" customHeight="1" x14ac:dyDescent="0.25">
      <c r="B52" s="135" t="s">
        <v>193</v>
      </c>
      <c r="C52" s="157">
        <v>20</v>
      </c>
      <c r="D52" s="151">
        <v>0</v>
      </c>
      <c r="E52" s="170">
        <f t="shared" si="0"/>
        <v>0</v>
      </c>
    </row>
    <row r="53" spans="2:5" s="98" customFormat="1" ht="15" customHeight="1" x14ac:dyDescent="0.25">
      <c r="B53" s="172" t="s">
        <v>194</v>
      </c>
      <c r="C53" s="148">
        <f>C54</f>
        <v>50949.65</v>
      </c>
      <c r="D53" s="148">
        <f>D54</f>
        <v>50949.65</v>
      </c>
      <c r="E53" s="173">
        <f t="shared" si="0"/>
        <v>100</v>
      </c>
    </row>
    <row r="54" spans="2:5" s="98" customFormat="1" ht="15" customHeight="1" x14ac:dyDescent="0.25">
      <c r="B54" s="172" t="s">
        <v>195</v>
      </c>
      <c r="C54" s="148">
        <v>50949.65</v>
      </c>
      <c r="D54" s="148">
        <v>50949.65</v>
      </c>
      <c r="E54" s="173">
        <f t="shared" si="0"/>
        <v>100</v>
      </c>
    </row>
    <row r="55" spans="2:5" ht="15" customHeight="1" x14ac:dyDescent="0.25">
      <c r="B55" s="136" t="s">
        <v>196</v>
      </c>
      <c r="C55" s="159">
        <f>SUM(C56:C56)</f>
        <v>10931.23</v>
      </c>
      <c r="D55" s="159">
        <f>SUM(D56:D56)</f>
        <v>10931.23</v>
      </c>
      <c r="E55" s="174">
        <f t="shared" si="0"/>
        <v>100</v>
      </c>
    </row>
    <row r="56" spans="2:5" ht="15" customHeight="1" x14ac:dyDescent="0.25">
      <c r="B56" s="137" t="s">
        <v>197</v>
      </c>
      <c r="C56" s="160">
        <v>10931.23</v>
      </c>
      <c r="D56" s="161">
        <v>10931.23</v>
      </c>
      <c r="E56" s="175">
        <f t="shared" si="0"/>
        <v>100</v>
      </c>
    </row>
    <row r="57" spans="2:5" ht="15" customHeight="1" x14ac:dyDescent="0.25">
      <c r="B57" s="133" t="s">
        <v>198</v>
      </c>
      <c r="C57" s="162">
        <f>C59+C61+C63+C65+C67</f>
        <v>701800</v>
      </c>
      <c r="D57" s="162">
        <f>D59+D61+D63+D65+D67</f>
        <v>389878.36</v>
      </c>
      <c r="E57" s="171">
        <f t="shared" si="0"/>
        <v>55.554055286406381</v>
      </c>
    </row>
    <row r="58" spans="2:5" s="78" customFormat="1" ht="15" customHeight="1" x14ac:dyDescent="0.25">
      <c r="B58" s="134" t="s">
        <v>248</v>
      </c>
      <c r="C58" s="155"/>
      <c r="D58" s="154"/>
      <c r="E58" s="170"/>
    </row>
    <row r="59" spans="2:5" ht="15" customHeight="1" x14ac:dyDescent="0.25">
      <c r="B59" s="134" t="s">
        <v>199</v>
      </c>
      <c r="C59" s="155">
        <f>C60</f>
        <v>550000</v>
      </c>
      <c r="D59" s="155">
        <f>D60</f>
        <v>312377.40999999997</v>
      </c>
      <c r="E59" s="170">
        <f t="shared" ref="E59:E68" si="1">IFERROR((D59/C59)*100,0)</f>
        <v>56.795892727272722</v>
      </c>
    </row>
    <row r="60" spans="2:5" s="78" customFormat="1" ht="15" customHeight="1" x14ac:dyDescent="0.25">
      <c r="B60" s="135" t="s">
        <v>200</v>
      </c>
      <c r="C60" s="150">
        <v>550000</v>
      </c>
      <c r="D60" s="151">
        <v>312377.40999999997</v>
      </c>
      <c r="E60" s="170">
        <f t="shared" si="1"/>
        <v>56.795892727272722</v>
      </c>
    </row>
    <row r="61" spans="2:5" ht="15" customHeight="1" x14ac:dyDescent="0.25">
      <c r="B61" s="134" t="s">
        <v>201</v>
      </c>
      <c r="C61" s="149">
        <f>C62</f>
        <v>32000</v>
      </c>
      <c r="D61" s="149">
        <f>D62</f>
        <v>11193.63</v>
      </c>
      <c r="E61" s="170">
        <f t="shared" si="1"/>
        <v>34.980093749999995</v>
      </c>
    </row>
    <row r="62" spans="2:5" s="78" customFormat="1" ht="15" customHeight="1" x14ac:dyDescent="0.25">
      <c r="B62" s="135" t="s">
        <v>202</v>
      </c>
      <c r="C62" s="150">
        <v>32000</v>
      </c>
      <c r="D62" s="151">
        <v>11193.63</v>
      </c>
      <c r="E62" s="170">
        <f t="shared" si="1"/>
        <v>34.980093749999995</v>
      </c>
    </row>
    <row r="63" spans="2:5" ht="15" customHeight="1" x14ac:dyDescent="0.25">
      <c r="B63" s="134" t="s">
        <v>203</v>
      </c>
      <c r="C63" s="149">
        <f>C64</f>
        <v>88000</v>
      </c>
      <c r="D63" s="149">
        <f>D64</f>
        <v>49002.01</v>
      </c>
      <c r="E63" s="170">
        <f t="shared" si="1"/>
        <v>55.684102272727273</v>
      </c>
    </row>
    <row r="64" spans="2:5" ht="15" customHeight="1" x14ac:dyDescent="0.25">
      <c r="B64" s="135" t="s">
        <v>204</v>
      </c>
      <c r="C64" s="150">
        <v>88000</v>
      </c>
      <c r="D64" s="151">
        <v>49002.01</v>
      </c>
      <c r="E64" s="170">
        <f t="shared" si="1"/>
        <v>55.684102272727273</v>
      </c>
    </row>
    <row r="65" spans="2:5" ht="16.5" customHeight="1" x14ac:dyDescent="0.25">
      <c r="B65" s="134" t="s">
        <v>205</v>
      </c>
      <c r="C65" s="149">
        <f>C66</f>
        <v>29000</v>
      </c>
      <c r="D65" s="149">
        <f>D66</f>
        <v>16045.31</v>
      </c>
      <c r="E65" s="170">
        <f t="shared" si="1"/>
        <v>55.328655172413789</v>
      </c>
    </row>
    <row r="66" spans="2:5" ht="15" customHeight="1" x14ac:dyDescent="0.25">
      <c r="B66" s="135" t="s">
        <v>206</v>
      </c>
      <c r="C66" s="150">
        <v>29000</v>
      </c>
      <c r="D66" s="151">
        <v>16045.31</v>
      </c>
      <c r="E66" s="170">
        <f t="shared" si="1"/>
        <v>55.328655172413789</v>
      </c>
    </row>
    <row r="67" spans="2:5" ht="15" customHeight="1" x14ac:dyDescent="0.25">
      <c r="B67" s="134" t="s">
        <v>207</v>
      </c>
      <c r="C67" s="156">
        <f>C68</f>
        <v>2800</v>
      </c>
      <c r="D67" s="156">
        <f>D68</f>
        <v>1260</v>
      </c>
      <c r="E67" s="170">
        <f t="shared" si="1"/>
        <v>45</v>
      </c>
    </row>
    <row r="68" spans="2:5" s="139" customFormat="1" ht="15" customHeight="1" x14ac:dyDescent="0.25">
      <c r="B68" s="135" t="s">
        <v>208</v>
      </c>
      <c r="C68" s="157">
        <v>2800</v>
      </c>
      <c r="D68" s="151">
        <v>1260</v>
      </c>
      <c r="E68" s="170">
        <f t="shared" si="1"/>
        <v>45</v>
      </c>
    </row>
    <row r="69" spans="2:5" ht="15" customHeight="1" x14ac:dyDescent="0.25">
      <c r="B69" s="134" t="s">
        <v>209</v>
      </c>
      <c r="C69" s="149"/>
      <c r="D69" s="150"/>
      <c r="E69" s="170"/>
    </row>
    <row r="70" spans="2:5" ht="15" customHeight="1" x14ac:dyDescent="0.25">
      <c r="B70" s="140" t="s">
        <v>210</v>
      </c>
      <c r="C70" s="163">
        <f>C72</f>
        <v>1700</v>
      </c>
      <c r="D70" s="163">
        <f>D72</f>
        <v>687.04</v>
      </c>
      <c r="E70" s="171">
        <f>IFERROR((D70/C70)*100,0)</f>
        <v>40.414117647058823</v>
      </c>
    </row>
    <row r="71" spans="2:5" ht="15" customHeight="1" x14ac:dyDescent="0.25">
      <c r="B71" s="134" t="s">
        <v>211</v>
      </c>
      <c r="C71" s="154">
        <f>C72</f>
        <v>1700</v>
      </c>
      <c r="D71" s="154">
        <f>D72</f>
        <v>687.04</v>
      </c>
      <c r="E71" s="170">
        <f>E70</f>
        <v>40.414117647058823</v>
      </c>
    </row>
    <row r="72" spans="2:5" ht="15" customHeight="1" x14ac:dyDescent="0.25">
      <c r="B72" s="134" t="s">
        <v>212</v>
      </c>
      <c r="C72" s="156">
        <f>C73</f>
        <v>1700</v>
      </c>
      <c r="D72" s="156">
        <f>D73</f>
        <v>687.04</v>
      </c>
      <c r="E72" s="170">
        <f>IFERROR((D72/C72)*100,0)</f>
        <v>40.414117647058823</v>
      </c>
    </row>
    <row r="73" spans="2:5" ht="15" customHeight="1" x14ac:dyDescent="0.25">
      <c r="B73" s="135" t="s">
        <v>190</v>
      </c>
      <c r="C73" s="157">
        <v>1700</v>
      </c>
      <c r="D73" s="157">
        <v>687.04</v>
      </c>
      <c r="E73" s="170">
        <f>IFERROR((D73/C73)*100,0)</f>
        <v>40.414117647058823</v>
      </c>
    </row>
    <row r="74" spans="2:5" ht="15" customHeight="1" x14ac:dyDescent="0.25">
      <c r="B74" s="140" t="s">
        <v>213</v>
      </c>
      <c r="C74" s="163">
        <f>C76</f>
        <v>1500</v>
      </c>
      <c r="D74" s="163">
        <f>D76</f>
        <v>1500</v>
      </c>
      <c r="E74" s="171">
        <f>IFERROR((D74/C74)*100,0)</f>
        <v>100</v>
      </c>
    </row>
    <row r="75" spans="2:5" s="80" customFormat="1" ht="15" customHeight="1" x14ac:dyDescent="0.25">
      <c r="B75" s="134" t="s">
        <v>211</v>
      </c>
      <c r="C75" s="154">
        <f>C76</f>
        <v>1500</v>
      </c>
      <c r="D75" s="154">
        <f>D76</f>
        <v>1500</v>
      </c>
      <c r="E75" s="170">
        <f>E74</f>
        <v>100</v>
      </c>
    </row>
    <row r="76" spans="2:5" s="80" customFormat="1" ht="15" customHeight="1" x14ac:dyDescent="0.25">
      <c r="B76" s="134" t="s">
        <v>176</v>
      </c>
      <c r="C76" s="156">
        <f>C77</f>
        <v>1500</v>
      </c>
      <c r="D76" s="156">
        <f>D77</f>
        <v>1500</v>
      </c>
      <c r="E76" s="170">
        <f t="shared" ref="E76:E107" si="2">IFERROR((D76/C76)*100,0)</f>
        <v>100</v>
      </c>
    </row>
    <row r="77" spans="2:5" s="98" customFormat="1" ht="15" customHeight="1" x14ac:dyDescent="0.25">
      <c r="B77" s="135" t="s">
        <v>214</v>
      </c>
      <c r="C77" s="157">
        <v>1500</v>
      </c>
      <c r="D77" s="157">
        <v>1500</v>
      </c>
      <c r="E77" s="170">
        <f t="shared" si="2"/>
        <v>100</v>
      </c>
    </row>
    <row r="78" spans="2:5" s="98" customFormat="1" ht="15" customHeight="1" x14ac:dyDescent="0.25">
      <c r="B78" s="136" t="s">
        <v>215</v>
      </c>
      <c r="C78" s="159">
        <f>C79</f>
        <v>21717.13</v>
      </c>
      <c r="D78" s="159">
        <f>D79</f>
        <v>21717.13</v>
      </c>
      <c r="E78" s="174">
        <f t="shared" si="2"/>
        <v>100</v>
      </c>
    </row>
    <row r="79" spans="2:5" s="98" customFormat="1" ht="15" customHeight="1" x14ac:dyDescent="0.25">
      <c r="B79" s="137" t="s">
        <v>216</v>
      </c>
      <c r="C79" s="160">
        <v>21717.13</v>
      </c>
      <c r="D79" s="161">
        <v>21717.13</v>
      </c>
      <c r="E79" s="175">
        <f t="shared" si="2"/>
        <v>100</v>
      </c>
    </row>
    <row r="80" spans="2:5" s="98" customFormat="1" ht="15" customHeight="1" x14ac:dyDescent="0.25">
      <c r="B80" s="133" t="s">
        <v>217</v>
      </c>
      <c r="C80" s="162">
        <f>C81+C90+C93+C105+C113</f>
        <v>11950</v>
      </c>
      <c r="D80" s="162">
        <f>D81+D90+D93+D105+D113</f>
        <v>5017.5200000000004</v>
      </c>
      <c r="E80" s="171">
        <f t="shared" si="2"/>
        <v>41.987615062761506</v>
      </c>
    </row>
    <row r="81" spans="2:5" s="98" customFormat="1" ht="15" customHeight="1" x14ac:dyDescent="0.25">
      <c r="B81" s="141" t="s">
        <v>218</v>
      </c>
      <c r="C81" s="144">
        <f>C82+C86+C88</f>
        <v>4900</v>
      </c>
      <c r="D81" s="144">
        <f>D82+D86+D88</f>
        <v>145.5</v>
      </c>
      <c r="E81" s="170">
        <f t="shared" si="2"/>
        <v>2.9693877551020407</v>
      </c>
    </row>
    <row r="82" spans="2:5" s="98" customFormat="1" ht="15" customHeight="1" x14ac:dyDescent="0.25">
      <c r="B82" s="142" t="s">
        <v>168</v>
      </c>
      <c r="C82" s="164">
        <f>C83+C84+C85</f>
        <v>1900</v>
      </c>
      <c r="D82" s="164">
        <f>D83+D84+D85</f>
        <v>0</v>
      </c>
      <c r="E82" s="170">
        <f t="shared" si="2"/>
        <v>0</v>
      </c>
    </row>
    <row r="83" spans="2:5" s="98" customFormat="1" ht="15" customHeight="1" x14ac:dyDescent="0.25">
      <c r="B83" s="137" t="s">
        <v>219</v>
      </c>
      <c r="C83" s="160">
        <v>700</v>
      </c>
      <c r="D83" s="160">
        <v>0</v>
      </c>
      <c r="E83" s="170">
        <f t="shared" si="2"/>
        <v>0</v>
      </c>
    </row>
    <row r="84" spans="2:5" s="98" customFormat="1" ht="15" customHeight="1" x14ac:dyDescent="0.25">
      <c r="B84" s="137" t="s">
        <v>220</v>
      </c>
      <c r="C84" s="165">
        <v>500</v>
      </c>
      <c r="D84" s="161">
        <v>0</v>
      </c>
      <c r="E84" s="170">
        <f t="shared" si="2"/>
        <v>0</v>
      </c>
    </row>
    <row r="85" spans="2:5" s="98" customFormat="1" ht="16.5" customHeight="1" x14ac:dyDescent="0.25">
      <c r="B85" s="137" t="s">
        <v>221</v>
      </c>
      <c r="C85" s="160">
        <v>700</v>
      </c>
      <c r="D85" s="161">
        <v>0</v>
      </c>
      <c r="E85" s="170">
        <f t="shared" si="2"/>
        <v>0</v>
      </c>
    </row>
    <row r="86" spans="2:5" s="98" customFormat="1" ht="15" customHeight="1" x14ac:dyDescent="0.25">
      <c r="B86" s="142" t="s">
        <v>207</v>
      </c>
      <c r="C86" s="164">
        <f>C87</f>
        <v>500</v>
      </c>
      <c r="D86" s="164">
        <f>D87</f>
        <v>145.5</v>
      </c>
      <c r="E86" s="170">
        <f t="shared" si="2"/>
        <v>29.099999999999998</v>
      </c>
    </row>
    <row r="87" spans="2:5" s="98" customFormat="1" ht="15" customHeight="1" x14ac:dyDescent="0.25">
      <c r="B87" s="137" t="s">
        <v>190</v>
      </c>
      <c r="C87" s="160">
        <v>500</v>
      </c>
      <c r="D87" s="161">
        <v>145.5</v>
      </c>
      <c r="E87" s="170">
        <f t="shared" si="2"/>
        <v>29.099999999999998</v>
      </c>
    </row>
    <row r="88" spans="2:5" ht="15" customHeight="1" x14ac:dyDescent="0.25">
      <c r="B88" s="142" t="s">
        <v>222</v>
      </c>
      <c r="C88" s="164">
        <f>C89</f>
        <v>2500</v>
      </c>
      <c r="D88" s="164">
        <f>D89</f>
        <v>0</v>
      </c>
      <c r="E88" s="170">
        <f t="shared" si="2"/>
        <v>0</v>
      </c>
    </row>
    <row r="89" spans="2:5" ht="15" customHeight="1" x14ac:dyDescent="0.25">
      <c r="B89" s="137" t="s">
        <v>223</v>
      </c>
      <c r="C89" s="160">
        <v>2500</v>
      </c>
      <c r="D89" s="161">
        <v>0</v>
      </c>
      <c r="E89" s="170">
        <f t="shared" si="2"/>
        <v>0</v>
      </c>
    </row>
    <row r="90" spans="2:5" ht="15" customHeight="1" x14ac:dyDescent="0.25">
      <c r="B90" s="143" t="s">
        <v>224</v>
      </c>
      <c r="C90" s="166">
        <f>C91</f>
        <v>200</v>
      </c>
      <c r="D90" s="166">
        <f>D91</f>
        <v>2234.09</v>
      </c>
      <c r="E90" s="170">
        <f t="shared" si="2"/>
        <v>1117.0450000000001</v>
      </c>
    </row>
    <row r="91" spans="2:5" ht="15" customHeight="1" x14ac:dyDescent="0.25">
      <c r="B91" s="142" t="s">
        <v>176</v>
      </c>
      <c r="C91" s="164">
        <f>C92</f>
        <v>200</v>
      </c>
      <c r="D91" s="164">
        <f>D92</f>
        <v>2234.09</v>
      </c>
      <c r="E91" s="170">
        <f t="shared" si="2"/>
        <v>1117.0450000000001</v>
      </c>
    </row>
    <row r="92" spans="2:5" ht="15" customHeight="1" x14ac:dyDescent="0.25">
      <c r="B92" s="137" t="s">
        <v>178</v>
      </c>
      <c r="C92" s="160">
        <v>200</v>
      </c>
      <c r="D92" s="161">
        <v>2234.09</v>
      </c>
      <c r="E92" s="170">
        <f t="shared" si="2"/>
        <v>1117.0450000000001</v>
      </c>
    </row>
    <row r="93" spans="2:5" ht="15" customHeight="1" x14ac:dyDescent="0.25">
      <c r="B93" s="141" t="s">
        <v>225</v>
      </c>
      <c r="C93" s="167">
        <f>C98+C100+C94+C103</f>
        <v>2000</v>
      </c>
      <c r="D93" s="167">
        <f>D98+D100+D94+D103</f>
        <v>2637.93</v>
      </c>
      <c r="E93" s="170">
        <f t="shared" si="2"/>
        <v>131.8965</v>
      </c>
    </row>
    <row r="94" spans="2:5" ht="15" customHeight="1" x14ac:dyDescent="0.25">
      <c r="B94" s="134" t="s">
        <v>168</v>
      </c>
      <c r="C94" s="156">
        <f>SUM(C95:C97)</f>
        <v>800</v>
      </c>
      <c r="D94" s="156">
        <f>SUM(D95:D97)</f>
        <v>0</v>
      </c>
      <c r="E94" s="170">
        <f t="shared" si="2"/>
        <v>0</v>
      </c>
    </row>
    <row r="95" spans="2:5" s="80" customFormat="1" ht="15" customHeight="1" x14ac:dyDescent="0.25">
      <c r="B95" s="135" t="s">
        <v>169</v>
      </c>
      <c r="C95" s="157">
        <v>300</v>
      </c>
      <c r="D95" s="151">
        <v>0</v>
      </c>
      <c r="E95" s="170">
        <f t="shared" si="2"/>
        <v>0</v>
      </c>
    </row>
    <row r="96" spans="2:5" s="80" customFormat="1" ht="15" customHeight="1" x14ac:dyDescent="0.25">
      <c r="B96" s="135" t="s">
        <v>171</v>
      </c>
      <c r="C96" s="157">
        <v>500</v>
      </c>
      <c r="D96" s="151">
        <v>0</v>
      </c>
      <c r="E96" s="170">
        <f t="shared" si="2"/>
        <v>0</v>
      </c>
    </row>
    <row r="97" spans="2:5" ht="15" customHeight="1" x14ac:dyDescent="0.25">
      <c r="B97" s="135" t="s">
        <v>226</v>
      </c>
      <c r="C97" s="157">
        <v>0</v>
      </c>
      <c r="D97" s="151">
        <v>0</v>
      </c>
      <c r="E97" s="170">
        <f t="shared" si="2"/>
        <v>0</v>
      </c>
    </row>
    <row r="98" spans="2:5" ht="15" customHeight="1" x14ac:dyDescent="0.25">
      <c r="B98" s="134" t="s">
        <v>176</v>
      </c>
      <c r="C98" s="156">
        <f>C99</f>
        <v>0</v>
      </c>
      <c r="D98" s="156">
        <f>D99</f>
        <v>0</v>
      </c>
      <c r="E98" s="170">
        <f t="shared" si="2"/>
        <v>0</v>
      </c>
    </row>
    <row r="99" spans="2:5" ht="15" customHeight="1" x14ac:dyDescent="0.25">
      <c r="B99" s="135" t="s">
        <v>227</v>
      </c>
      <c r="C99" s="157">
        <v>0</v>
      </c>
      <c r="D99" s="151">
        <v>0</v>
      </c>
      <c r="E99" s="170">
        <f t="shared" si="2"/>
        <v>0</v>
      </c>
    </row>
    <row r="100" spans="2:5" s="78" customFormat="1" ht="15" customHeight="1" x14ac:dyDescent="0.25">
      <c r="B100" s="134" t="s">
        <v>207</v>
      </c>
      <c r="C100" s="156">
        <f>C102+C101</f>
        <v>500</v>
      </c>
      <c r="D100" s="156">
        <f>D102+D101</f>
        <v>7.99</v>
      </c>
      <c r="E100" s="170">
        <f t="shared" si="2"/>
        <v>1.5980000000000001</v>
      </c>
    </row>
    <row r="101" spans="2:5" s="78" customFormat="1" ht="15" customHeight="1" x14ac:dyDescent="0.25">
      <c r="B101" s="135" t="s">
        <v>228</v>
      </c>
      <c r="C101" s="157">
        <v>0</v>
      </c>
      <c r="D101" s="157">
        <v>0</v>
      </c>
      <c r="E101" s="170">
        <f t="shared" si="2"/>
        <v>0</v>
      </c>
    </row>
    <row r="102" spans="2:5" s="78" customFormat="1" ht="15" customHeight="1" x14ac:dyDescent="0.25">
      <c r="B102" s="135" t="s">
        <v>229</v>
      </c>
      <c r="C102" s="157">
        <v>500</v>
      </c>
      <c r="D102" s="151">
        <v>7.99</v>
      </c>
      <c r="E102" s="170">
        <f t="shared" si="2"/>
        <v>1.5980000000000001</v>
      </c>
    </row>
    <row r="103" spans="2:5" s="78" customFormat="1" ht="15" customHeight="1" x14ac:dyDescent="0.25">
      <c r="B103" s="134" t="s">
        <v>222</v>
      </c>
      <c r="C103" s="156">
        <f>C104</f>
        <v>700</v>
      </c>
      <c r="D103" s="156">
        <f>D104</f>
        <v>2629.94</v>
      </c>
      <c r="E103" s="170">
        <f t="shared" si="2"/>
        <v>375.70571428571429</v>
      </c>
    </row>
    <row r="104" spans="2:5" ht="15" customHeight="1" x14ac:dyDescent="0.25">
      <c r="B104" s="135" t="s">
        <v>223</v>
      </c>
      <c r="C104" s="157">
        <v>700</v>
      </c>
      <c r="D104" s="151">
        <v>2629.94</v>
      </c>
      <c r="E104" s="170">
        <f t="shared" si="2"/>
        <v>375.70571428571429</v>
      </c>
    </row>
    <row r="105" spans="2:5" ht="15" customHeight="1" x14ac:dyDescent="0.25">
      <c r="B105" s="141" t="s">
        <v>268</v>
      </c>
      <c r="C105" s="144">
        <f>C106</f>
        <v>350</v>
      </c>
      <c r="D105" s="144">
        <f>D106</f>
        <v>0</v>
      </c>
      <c r="E105" s="170">
        <f t="shared" si="2"/>
        <v>0</v>
      </c>
    </row>
    <row r="106" spans="2:5" ht="15" customHeight="1" x14ac:dyDescent="0.25">
      <c r="B106" s="141" t="s">
        <v>267</v>
      </c>
      <c r="C106" s="144">
        <f>C107+C108+C109+C111</f>
        <v>350</v>
      </c>
      <c r="D106" s="144">
        <f>D107+D108+D109</f>
        <v>0</v>
      </c>
      <c r="E106" s="170">
        <f t="shared" si="2"/>
        <v>0</v>
      </c>
    </row>
    <row r="107" spans="2:5" ht="15" customHeight="1" x14ac:dyDescent="0.25">
      <c r="B107" s="135" t="s">
        <v>228</v>
      </c>
      <c r="C107" s="157">
        <v>0</v>
      </c>
      <c r="D107" s="157">
        <v>0</v>
      </c>
      <c r="E107" s="170">
        <f t="shared" si="2"/>
        <v>0</v>
      </c>
    </row>
    <row r="108" spans="2:5" ht="15" customHeight="1" x14ac:dyDescent="0.25">
      <c r="B108" s="135" t="s">
        <v>229</v>
      </c>
      <c r="C108" s="157">
        <v>0</v>
      </c>
      <c r="D108" s="151">
        <v>0</v>
      </c>
      <c r="E108" s="170">
        <f t="shared" ref="E108:E133" si="3">IFERROR((D108/C108)*100,0)</f>
        <v>0</v>
      </c>
    </row>
    <row r="109" spans="2:5" ht="15" customHeight="1" x14ac:dyDescent="0.25">
      <c r="B109" s="134" t="s">
        <v>230</v>
      </c>
      <c r="C109" s="156">
        <f>C110</f>
        <v>350</v>
      </c>
      <c r="D109" s="156">
        <f>D110</f>
        <v>0</v>
      </c>
      <c r="E109" s="170">
        <f t="shared" si="3"/>
        <v>0</v>
      </c>
    </row>
    <row r="110" spans="2:5" ht="15" customHeight="1" x14ac:dyDescent="0.25">
      <c r="B110" s="135" t="s">
        <v>231</v>
      </c>
      <c r="C110" s="157">
        <v>350</v>
      </c>
      <c r="D110" s="151">
        <v>0</v>
      </c>
      <c r="E110" s="170">
        <f t="shared" si="3"/>
        <v>0</v>
      </c>
    </row>
    <row r="111" spans="2:5" ht="15" customHeight="1" x14ac:dyDescent="0.25">
      <c r="B111" s="134" t="s">
        <v>230</v>
      </c>
      <c r="C111" s="156">
        <f>C112</f>
        <v>0</v>
      </c>
      <c r="D111" s="156">
        <f>D112</f>
        <v>0</v>
      </c>
      <c r="E111" s="170">
        <f t="shared" si="3"/>
        <v>0</v>
      </c>
    </row>
    <row r="112" spans="2:5" ht="15" customHeight="1" x14ac:dyDescent="0.25">
      <c r="B112" s="135" t="s">
        <v>231</v>
      </c>
      <c r="C112" s="157">
        <v>0</v>
      </c>
      <c r="D112" s="151">
        <v>0</v>
      </c>
      <c r="E112" s="170">
        <f t="shared" si="3"/>
        <v>0</v>
      </c>
    </row>
    <row r="113" spans="1:5" ht="12.75" customHeight="1" x14ac:dyDescent="0.25">
      <c r="B113" s="141" t="s">
        <v>232</v>
      </c>
      <c r="C113" s="144">
        <f>C114+C115+C116+C117+C118+C120</f>
        <v>4500</v>
      </c>
      <c r="D113" s="144">
        <f>D114+D115+D116+D117+D118+D120</f>
        <v>0</v>
      </c>
      <c r="E113" s="170">
        <f t="shared" si="3"/>
        <v>0</v>
      </c>
    </row>
    <row r="114" spans="1:5" ht="14.25" customHeight="1" x14ac:dyDescent="0.25">
      <c r="B114" s="135" t="s">
        <v>169</v>
      </c>
      <c r="C114" s="157">
        <v>0</v>
      </c>
      <c r="D114" s="151">
        <v>0</v>
      </c>
      <c r="E114" s="170">
        <f t="shared" si="3"/>
        <v>0</v>
      </c>
    </row>
    <row r="115" spans="1:5" ht="15" customHeight="1" x14ac:dyDescent="0.25">
      <c r="B115" s="135" t="s">
        <v>171</v>
      </c>
      <c r="C115" s="157">
        <v>0</v>
      </c>
      <c r="D115" s="151">
        <v>0</v>
      </c>
      <c r="E115" s="170">
        <f t="shared" si="3"/>
        <v>0</v>
      </c>
    </row>
    <row r="116" spans="1:5" ht="15" customHeight="1" x14ac:dyDescent="0.25">
      <c r="B116" s="138" t="s">
        <v>233</v>
      </c>
      <c r="C116" s="168">
        <v>0</v>
      </c>
      <c r="D116" s="168">
        <v>0</v>
      </c>
      <c r="E116" s="170">
        <f t="shared" si="3"/>
        <v>0</v>
      </c>
    </row>
    <row r="117" spans="1:5" ht="15" customHeight="1" x14ac:dyDescent="0.25">
      <c r="B117" s="138" t="s">
        <v>234</v>
      </c>
      <c r="C117" s="168">
        <v>0</v>
      </c>
      <c r="D117" s="168">
        <v>0</v>
      </c>
      <c r="E117" s="170">
        <f t="shared" si="3"/>
        <v>0</v>
      </c>
    </row>
    <row r="118" spans="1:5" ht="15" customHeight="1" x14ac:dyDescent="0.25">
      <c r="B118" s="134" t="s">
        <v>222</v>
      </c>
      <c r="C118" s="155">
        <f>C119</f>
        <v>2500</v>
      </c>
      <c r="D118" s="155">
        <f>D119</f>
        <v>0</v>
      </c>
      <c r="E118" s="170">
        <f t="shared" si="3"/>
        <v>0</v>
      </c>
    </row>
    <row r="119" spans="1:5" ht="15" customHeight="1" x14ac:dyDescent="0.25">
      <c r="B119" s="135" t="s">
        <v>223</v>
      </c>
      <c r="C119" s="157">
        <v>2500</v>
      </c>
      <c r="D119" s="151">
        <v>0</v>
      </c>
      <c r="E119" s="170">
        <f t="shared" si="3"/>
        <v>0</v>
      </c>
    </row>
    <row r="120" spans="1:5" ht="15" customHeight="1" x14ac:dyDescent="0.25">
      <c r="A120" s="78"/>
      <c r="B120" s="134" t="s">
        <v>235</v>
      </c>
      <c r="C120" s="156">
        <f>C121</f>
        <v>2000</v>
      </c>
      <c r="D120" s="156">
        <f>D121</f>
        <v>0</v>
      </c>
      <c r="E120" s="170">
        <f t="shared" si="3"/>
        <v>0</v>
      </c>
    </row>
    <row r="121" spans="1:5" ht="15" customHeight="1" x14ac:dyDescent="0.25">
      <c r="B121" s="135" t="s">
        <v>195</v>
      </c>
      <c r="C121" s="157">
        <v>2000</v>
      </c>
      <c r="D121" s="151">
        <v>0</v>
      </c>
      <c r="E121" s="170">
        <f t="shared" si="3"/>
        <v>0</v>
      </c>
    </row>
    <row r="122" spans="1:5" ht="15" customHeight="1" x14ac:dyDescent="0.25">
      <c r="B122" s="133" t="s">
        <v>236</v>
      </c>
      <c r="C122" s="162">
        <f>C124</f>
        <v>9200</v>
      </c>
      <c r="D122" s="162">
        <f>D124</f>
        <v>0</v>
      </c>
      <c r="E122" s="171">
        <f t="shared" si="3"/>
        <v>0</v>
      </c>
    </row>
    <row r="123" spans="1:5" ht="15" customHeight="1" x14ac:dyDescent="0.25">
      <c r="B123" s="141" t="s">
        <v>266</v>
      </c>
      <c r="C123" s="169">
        <v>9200</v>
      </c>
      <c r="D123" s="169">
        <v>0</v>
      </c>
      <c r="E123" s="170">
        <f t="shared" si="3"/>
        <v>0</v>
      </c>
    </row>
    <row r="124" spans="1:5" ht="13.5" customHeight="1" x14ac:dyDescent="0.25">
      <c r="B124" s="134" t="s">
        <v>230</v>
      </c>
      <c r="C124" s="156">
        <f>C125</f>
        <v>9200</v>
      </c>
      <c r="D124" s="156">
        <f>D125</f>
        <v>0</v>
      </c>
      <c r="E124" s="170">
        <f t="shared" si="3"/>
        <v>0</v>
      </c>
    </row>
    <row r="125" spans="1:5" ht="15" customHeight="1" x14ac:dyDescent="0.25">
      <c r="B125" s="135" t="s">
        <v>237</v>
      </c>
      <c r="C125" s="157">
        <v>9200</v>
      </c>
      <c r="D125" s="151">
        <v>0</v>
      </c>
      <c r="E125" s="170">
        <f t="shared" si="3"/>
        <v>0</v>
      </c>
    </row>
    <row r="126" spans="1:5" ht="15" customHeight="1" x14ac:dyDescent="0.25">
      <c r="B126" s="133" t="s">
        <v>238</v>
      </c>
      <c r="C126" s="162">
        <f>C127</f>
        <v>24019.8</v>
      </c>
      <c r="D126" s="162">
        <f>D127</f>
        <v>20261.22</v>
      </c>
      <c r="E126" s="171">
        <f t="shared" si="3"/>
        <v>84.352159468438543</v>
      </c>
    </row>
    <row r="127" spans="1:5" ht="16.5" customHeight="1" x14ac:dyDescent="0.25">
      <c r="B127" s="141" t="s">
        <v>261</v>
      </c>
      <c r="C127" s="169">
        <v>24019.8</v>
      </c>
      <c r="D127" s="169">
        <v>20261.22</v>
      </c>
      <c r="E127" s="170">
        <f t="shared" si="3"/>
        <v>84.352159468438543</v>
      </c>
    </row>
    <row r="128" spans="1:5" ht="15" customHeight="1" x14ac:dyDescent="0.25">
      <c r="B128" s="134" t="s">
        <v>168</v>
      </c>
      <c r="C128" s="156">
        <f>SUM(C129:C129)</f>
        <v>24019.8</v>
      </c>
      <c r="D128" s="156">
        <f>SUM(D129:D129)</f>
        <v>20591.89</v>
      </c>
      <c r="E128" s="170">
        <f t="shared" si="3"/>
        <v>85.728815393966642</v>
      </c>
    </row>
    <row r="129" spans="2:5" ht="15" customHeight="1" x14ac:dyDescent="0.25">
      <c r="B129" s="135" t="s">
        <v>239</v>
      </c>
      <c r="C129" s="157">
        <v>24019.8</v>
      </c>
      <c r="D129" s="151">
        <v>20591.89</v>
      </c>
      <c r="E129" s="170">
        <f t="shared" si="3"/>
        <v>85.728815393966642</v>
      </c>
    </row>
    <row r="130" spans="2:5" s="98" customFormat="1" ht="15" customHeight="1" x14ac:dyDescent="0.25">
      <c r="B130" s="133" t="s">
        <v>240</v>
      </c>
      <c r="C130" s="162">
        <f>C131</f>
        <v>292.5</v>
      </c>
      <c r="D130" s="162">
        <f>D131</f>
        <v>292.5</v>
      </c>
      <c r="E130" s="171">
        <f t="shared" si="3"/>
        <v>100</v>
      </c>
    </row>
    <row r="131" spans="2:5" ht="15" customHeight="1" x14ac:dyDescent="0.25">
      <c r="B131" s="141" t="s">
        <v>262</v>
      </c>
      <c r="C131" s="169">
        <v>292.5</v>
      </c>
      <c r="D131" s="169">
        <v>292.5</v>
      </c>
      <c r="E131" s="170">
        <f t="shared" si="3"/>
        <v>100</v>
      </c>
    </row>
    <row r="132" spans="2:5" ht="18" customHeight="1" x14ac:dyDescent="0.25">
      <c r="B132" s="134" t="s">
        <v>241</v>
      </c>
      <c r="C132" s="156">
        <f>C133</f>
        <v>292.5</v>
      </c>
      <c r="D132" s="156">
        <f>D133</f>
        <v>292.5</v>
      </c>
      <c r="E132" s="170">
        <f t="shared" si="3"/>
        <v>100</v>
      </c>
    </row>
    <row r="133" spans="2:5" ht="15" customHeight="1" x14ac:dyDescent="0.25">
      <c r="B133" s="135" t="s">
        <v>242</v>
      </c>
      <c r="C133" s="157">
        <v>292.5</v>
      </c>
      <c r="D133" s="151">
        <v>292.5</v>
      </c>
      <c r="E133" s="170">
        <f t="shared" si="3"/>
        <v>100</v>
      </c>
    </row>
    <row r="134" spans="2:5" ht="15" customHeight="1" x14ac:dyDescent="0.25">
      <c r="B134" s="133" t="s">
        <v>243</v>
      </c>
      <c r="C134" s="162"/>
      <c r="D134" s="162"/>
      <c r="E134" s="171"/>
    </row>
    <row r="135" spans="2:5" ht="15" customHeight="1" x14ac:dyDescent="0.25">
      <c r="B135" s="133" t="s">
        <v>244</v>
      </c>
      <c r="C135" s="162">
        <f>C143+C149+C136+C146</f>
        <v>10502.09</v>
      </c>
      <c r="D135" s="162">
        <f>D143+D149+D136+D146</f>
        <v>7823.96</v>
      </c>
      <c r="E135" s="171">
        <f t="shared" ref="E135:E154" si="4">IFERROR((D135/C135)*100,0)</f>
        <v>74.499075898225982</v>
      </c>
    </row>
    <row r="136" spans="2:5" ht="15" customHeight="1" x14ac:dyDescent="0.25">
      <c r="B136" s="134" t="s">
        <v>245</v>
      </c>
      <c r="C136" s="149">
        <f>C137+C141+C139</f>
        <v>6765.83</v>
      </c>
      <c r="D136" s="149">
        <f>D137+D141+D139</f>
        <v>5209.7</v>
      </c>
      <c r="E136" s="170">
        <f t="shared" si="4"/>
        <v>77.000161103663558</v>
      </c>
    </row>
    <row r="137" spans="2:5" ht="15" customHeight="1" x14ac:dyDescent="0.25">
      <c r="B137" s="134" t="s">
        <v>199</v>
      </c>
      <c r="C137" s="155">
        <f>C138</f>
        <v>5457</v>
      </c>
      <c r="D137" s="155">
        <f>D138</f>
        <v>4386</v>
      </c>
      <c r="E137" s="170">
        <f t="shared" si="4"/>
        <v>80.373831775700936</v>
      </c>
    </row>
    <row r="138" spans="2:5" ht="15" customHeight="1" x14ac:dyDescent="0.25">
      <c r="B138" s="135" t="s">
        <v>200</v>
      </c>
      <c r="C138" s="150">
        <v>5457</v>
      </c>
      <c r="D138" s="151">
        <v>4386</v>
      </c>
      <c r="E138" s="170">
        <f t="shared" si="4"/>
        <v>80.373831775700936</v>
      </c>
    </row>
    <row r="139" spans="2:5" ht="15" customHeight="1" x14ac:dyDescent="0.25">
      <c r="B139" s="134" t="s">
        <v>201</v>
      </c>
      <c r="C139" s="149">
        <f>C140</f>
        <v>400</v>
      </c>
      <c r="D139" s="149">
        <f>D140</f>
        <v>100</v>
      </c>
      <c r="E139" s="170">
        <f t="shared" si="4"/>
        <v>25</v>
      </c>
    </row>
    <row r="140" spans="2:5" ht="15" customHeight="1" x14ac:dyDescent="0.25">
      <c r="B140" s="135" t="s">
        <v>202</v>
      </c>
      <c r="C140" s="150">
        <v>400</v>
      </c>
      <c r="D140" s="151">
        <v>100</v>
      </c>
      <c r="E140" s="170">
        <f t="shared" si="4"/>
        <v>25</v>
      </c>
    </row>
    <row r="141" spans="2:5" ht="15" customHeight="1" x14ac:dyDescent="0.25">
      <c r="B141" s="134" t="s">
        <v>203</v>
      </c>
      <c r="C141" s="149">
        <f>C142</f>
        <v>908.83</v>
      </c>
      <c r="D141" s="149">
        <f>D142</f>
        <v>723.7</v>
      </c>
      <c r="E141" s="170">
        <f t="shared" si="4"/>
        <v>79.629853768031424</v>
      </c>
    </row>
    <row r="142" spans="2:5" ht="15" customHeight="1" x14ac:dyDescent="0.25">
      <c r="B142" s="135" t="s">
        <v>246</v>
      </c>
      <c r="C142" s="150">
        <v>908.83</v>
      </c>
      <c r="D142" s="151">
        <v>723.7</v>
      </c>
      <c r="E142" s="170">
        <f t="shared" si="4"/>
        <v>79.629853768031424</v>
      </c>
    </row>
    <row r="143" spans="2:5" ht="26.25" customHeight="1" x14ac:dyDescent="0.25">
      <c r="B143" s="141" t="s">
        <v>264</v>
      </c>
      <c r="C143" s="149">
        <f>C144</f>
        <v>2244</v>
      </c>
      <c r="D143" s="149">
        <f>D144</f>
        <v>2244</v>
      </c>
      <c r="E143" s="170">
        <f t="shared" si="4"/>
        <v>100</v>
      </c>
    </row>
    <row r="144" spans="2:5" ht="15" customHeight="1" x14ac:dyDescent="0.25">
      <c r="B144" s="134" t="s">
        <v>199</v>
      </c>
      <c r="C144" s="155">
        <f>C145</f>
        <v>2244</v>
      </c>
      <c r="D144" s="155">
        <f>D145</f>
        <v>2244</v>
      </c>
      <c r="E144" s="170">
        <f t="shared" si="4"/>
        <v>100</v>
      </c>
    </row>
    <row r="145" spans="2:5" ht="13.5" customHeight="1" x14ac:dyDescent="0.25">
      <c r="B145" s="135" t="s">
        <v>200</v>
      </c>
      <c r="C145" s="150">
        <v>2244</v>
      </c>
      <c r="D145" s="151">
        <v>2244</v>
      </c>
      <c r="E145" s="170">
        <f t="shared" si="4"/>
        <v>100</v>
      </c>
    </row>
    <row r="146" spans="2:5" ht="15" customHeight="1" x14ac:dyDescent="0.25">
      <c r="B146" s="141" t="s">
        <v>263</v>
      </c>
      <c r="C146" s="149">
        <f>C147</f>
        <v>370.26</v>
      </c>
      <c r="D146" s="149">
        <f>D147</f>
        <v>370.26</v>
      </c>
      <c r="E146" s="170">
        <f t="shared" si="4"/>
        <v>100</v>
      </c>
    </row>
    <row r="147" spans="2:5" ht="16.5" customHeight="1" x14ac:dyDescent="0.25">
      <c r="B147" s="134" t="s">
        <v>203</v>
      </c>
      <c r="C147" s="149">
        <f>C148</f>
        <v>370.26</v>
      </c>
      <c r="D147" s="149">
        <f>D148</f>
        <v>370.26</v>
      </c>
      <c r="E147" s="170">
        <f t="shared" si="4"/>
        <v>100</v>
      </c>
    </row>
    <row r="148" spans="2:5" ht="15" customHeight="1" x14ac:dyDescent="0.25">
      <c r="B148" s="135" t="s">
        <v>246</v>
      </c>
      <c r="C148" s="150">
        <v>370.26</v>
      </c>
      <c r="D148" s="151">
        <v>370.26</v>
      </c>
      <c r="E148" s="170">
        <f t="shared" si="4"/>
        <v>100</v>
      </c>
    </row>
    <row r="149" spans="2:5" ht="24.75" customHeight="1" x14ac:dyDescent="0.25">
      <c r="B149" s="141" t="s">
        <v>265</v>
      </c>
      <c r="C149" s="149">
        <f>C152+C150</f>
        <v>1122</v>
      </c>
      <c r="D149" s="149">
        <f>D152+D150</f>
        <v>0</v>
      </c>
      <c r="E149" s="170">
        <f t="shared" si="4"/>
        <v>0</v>
      </c>
    </row>
    <row r="150" spans="2:5" ht="15" customHeight="1" x14ac:dyDescent="0.25">
      <c r="B150" s="134" t="s">
        <v>199</v>
      </c>
      <c r="C150" s="155">
        <f>C151</f>
        <v>1122</v>
      </c>
      <c r="D150" s="155">
        <f>D151</f>
        <v>0</v>
      </c>
      <c r="E150" s="170">
        <f t="shared" si="4"/>
        <v>0</v>
      </c>
    </row>
    <row r="151" spans="2:5" ht="15" customHeight="1" x14ac:dyDescent="0.25">
      <c r="B151" s="135" t="s">
        <v>200</v>
      </c>
      <c r="C151" s="150">
        <v>1122</v>
      </c>
      <c r="D151" s="151">
        <v>0</v>
      </c>
      <c r="E151" s="170">
        <f t="shared" si="4"/>
        <v>0</v>
      </c>
    </row>
    <row r="152" spans="2:5" ht="15" customHeight="1" x14ac:dyDescent="0.25">
      <c r="B152" s="134" t="s">
        <v>203</v>
      </c>
      <c r="C152" s="149">
        <f>C153</f>
        <v>0</v>
      </c>
      <c r="D152" s="149">
        <f>D153</f>
        <v>0</v>
      </c>
      <c r="E152" s="170">
        <f t="shared" si="4"/>
        <v>0</v>
      </c>
    </row>
    <row r="153" spans="2:5" ht="15" customHeight="1" x14ac:dyDescent="0.25">
      <c r="B153" s="135" t="s">
        <v>246</v>
      </c>
      <c r="C153" s="150">
        <v>0</v>
      </c>
      <c r="D153" s="151">
        <v>0</v>
      </c>
      <c r="E153" s="170">
        <f t="shared" si="4"/>
        <v>0</v>
      </c>
    </row>
    <row r="154" spans="2:5" ht="15" customHeight="1" thickBot="1" x14ac:dyDescent="0.3">
      <c r="B154" s="145" t="s">
        <v>247</v>
      </c>
      <c r="C154" s="176">
        <f>C135+C126+C122+C80+C70+C57+C55+C20+C130+C74+C53+C78</f>
        <v>937091</v>
      </c>
      <c r="D154" s="176">
        <f>D135+D126+D122+D80+D70+D57+D55+D20+D130+D74+D53+D78</f>
        <v>594313.53999999992</v>
      </c>
      <c r="E154" s="177">
        <f t="shared" si="4"/>
        <v>63.421112784137279</v>
      </c>
    </row>
  </sheetData>
  <mergeCells count="5">
    <mergeCell ref="B6:E6"/>
    <mergeCell ref="A8:E8"/>
    <mergeCell ref="A10:E10"/>
    <mergeCell ref="B12:E12"/>
    <mergeCell ref="B13:E13"/>
  </mergeCells>
  <pageMargins left="0.7" right="0.7" top="0.75" bottom="0.75" header="0.511811023622047" footer="0.511811023622047"/>
  <pageSetup paperSize="9" scale="91" orientation="portrait" horizontalDpi="300" verticalDpi="300" r:id="rId1"/>
  <rowBreaks count="3" manualBreakCount="3">
    <brk id="44" max="16383" man="1"/>
    <brk id="87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2</vt:i4>
      </vt:variant>
    </vt:vector>
  </HeadingPairs>
  <TitlesOfParts>
    <vt:vector size="8" baseType="lpstr">
      <vt:lpstr>OPĆI DIO</vt:lpstr>
      <vt:lpstr>Opći-Račun prihoda i rashoda</vt:lpstr>
      <vt:lpstr>Račun prihoda i rashoda</vt:lpstr>
      <vt:lpstr>PiR - prema izvoru </vt:lpstr>
      <vt:lpstr>PiR - Funkcijska klasifikacija</vt:lpstr>
      <vt:lpstr>Programska klasifikacija</vt:lpstr>
      <vt:lpstr>'OPĆI DIO'!Podrucje_ispisa</vt:lpstr>
      <vt:lpstr>'Račun prihoda i rashoda'!Podrucje_ispisa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Korisnki 31</dc:creator>
  <dc:description/>
  <cp:lastModifiedBy>Korisnki 31</cp:lastModifiedBy>
  <cp:revision>0</cp:revision>
  <cp:lastPrinted>2026-08-11T06:04:31Z</cp:lastPrinted>
  <dcterms:created xsi:type="dcterms:W3CDTF">2021-03-04T10:10:57Z</dcterms:created>
  <dcterms:modified xsi:type="dcterms:W3CDTF">2026-08-11T06:05:59Z</dcterms:modified>
  <dc:language>en-US</dc:language>
</cp:coreProperties>
</file>